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9875" windowHeight="7470" activeTab="1"/>
  </bookViews>
  <sheets>
    <sheet name="Intro" sheetId="6" r:id="rId1"/>
    <sheet name="Master" sheetId="2" r:id="rId2"/>
    <sheet name="Tax Calculator" sheetId="3" r:id="rId3"/>
    <sheet name="Summary All Staff" sheetId="5" r:id="rId4"/>
    <sheet name="Summary Individual" sheetId="4" r:id="rId5"/>
  </sheets>
  <definedNames>
    <definedName name="Name_Employee">Table1[Name of Employee]</definedName>
    <definedName name="Post">Table2[Post @ Office]</definedName>
    <definedName name="Summary_tax">'Summary All Staff'!$B$6:$K$321</definedName>
    <definedName name="Tax_Data">'Tax Calculator'!$B$5:$AL$321</definedName>
  </definedNames>
  <calcPr calcId="144525"/>
</workbook>
</file>

<file path=xl/calcChain.xml><?xml version="1.0" encoding="utf-8"?>
<calcChain xmlns="http://schemas.openxmlformats.org/spreadsheetml/2006/main">
  <c r="J7" i="3" l="1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39" i="3"/>
  <c r="J40" i="3"/>
  <c r="J41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J57" i="3"/>
  <c r="J58" i="3"/>
  <c r="J59" i="3"/>
  <c r="J60" i="3"/>
  <c r="J61" i="3"/>
  <c r="J62" i="3"/>
  <c r="J63" i="3"/>
  <c r="J64" i="3"/>
  <c r="J65" i="3"/>
  <c r="J66" i="3"/>
  <c r="J67" i="3"/>
  <c r="J68" i="3"/>
  <c r="J69" i="3"/>
  <c r="J70" i="3"/>
  <c r="J71" i="3"/>
  <c r="J72" i="3"/>
  <c r="J73" i="3"/>
  <c r="J74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J90" i="3"/>
  <c r="J91" i="3"/>
  <c r="J92" i="3"/>
  <c r="J93" i="3"/>
  <c r="J94" i="3"/>
  <c r="J95" i="3"/>
  <c r="J96" i="3"/>
  <c r="J97" i="3"/>
  <c r="J98" i="3"/>
  <c r="J99" i="3"/>
  <c r="J100" i="3"/>
  <c r="J101" i="3"/>
  <c r="J102" i="3"/>
  <c r="J103" i="3"/>
  <c r="J104" i="3"/>
  <c r="J105" i="3"/>
  <c r="J106" i="3"/>
  <c r="J107" i="3"/>
  <c r="J108" i="3"/>
  <c r="J109" i="3"/>
  <c r="J110" i="3"/>
  <c r="J111" i="3"/>
  <c r="J112" i="3"/>
  <c r="J113" i="3"/>
  <c r="J114" i="3"/>
  <c r="J115" i="3"/>
  <c r="J116" i="3"/>
  <c r="J117" i="3"/>
  <c r="J118" i="3"/>
  <c r="J119" i="3"/>
  <c r="J120" i="3"/>
  <c r="J121" i="3"/>
  <c r="J122" i="3"/>
  <c r="J123" i="3"/>
  <c r="J124" i="3"/>
  <c r="J125" i="3"/>
  <c r="J126" i="3"/>
  <c r="J127" i="3"/>
  <c r="J128" i="3"/>
  <c r="J129" i="3"/>
  <c r="J130" i="3"/>
  <c r="J131" i="3"/>
  <c r="J132" i="3"/>
  <c r="J133" i="3"/>
  <c r="J134" i="3"/>
  <c r="J135" i="3"/>
  <c r="J136" i="3"/>
  <c r="J137" i="3"/>
  <c r="J138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J171" i="3"/>
  <c r="J172" i="3"/>
  <c r="J173" i="3"/>
  <c r="J174" i="3"/>
  <c r="J175" i="3"/>
  <c r="J176" i="3"/>
  <c r="J177" i="3"/>
  <c r="J178" i="3"/>
  <c r="J179" i="3"/>
  <c r="J180" i="3"/>
  <c r="J181" i="3"/>
  <c r="J182" i="3"/>
  <c r="J183" i="3"/>
  <c r="J184" i="3"/>
  <c r="J185" i="3"/>
  <c r="J186" i="3"/>
  <c r="J187" i="3"/>
  <c r="J188" i="3"/>
  <c r="J189" i="3"/>
  <c r="J190" i="3"/>
  <c r="J191" i="3"/>
  <c r="J192" i="3"/>
  <c r="J193" i="3"/>
  <c r="J194" i="3"/>
  <c r="J195" i="3"/>
  <c r="J196" i="3"/>
  <c r="J197" i="3"/>
  <c r="J198" i="3"/>
  <c r="J199" i="3"/>
  <c r="J200" i="3"/>
  <c r="J201" i="3"/>
  <c r="J202" i="3"/>
  <c r="J203" i="3"/>
  <c r="J204" i="3"/>
  <c r="J205" i="3"/>
  <c r="J206" i="3"/>
  <c r="J207" i="3"/>
  <c r="J208" i="3"/>
  <c r="J209" i="3"/>
  <c r="J210" i="3"/>
  <c r="J211" i="3"/>
  <c r="J212" i="3"/>
  <c r="J213" i="3"/>
  <c r="J214" i="3"/>
  <c r="J215" i="3"/>
  <c r="J216" i="3"/>
  <c r="J217" i="3"/>
  <c r="J218" i="3"/>
  <c r="J219" i="3"/>
  <c r="J220" i="3"/>
  <c r="J221" i="3"/>
  <c r="J222" i="3"/>
  <c r="J223" i="3"/>
  <c r="J224" i="3"/>
  <c r="J225" i="3"/>
  <c r="J226" i="3"/>
  <c r="J227" i="3"/>
  <c r="J228" i="3"/>
  <c r="J229" i="3"/>
  <c r="J230" i="3"/>
  <c r="J231" i="3"/>
  <c r="J232" i="3"/>
  <c r="J233" i="3"/>
  <c r="J234" i="3"/>
  <c r="J235" i="3"/>
  <c r="J236" i="3"/>
  <c r="J237" i="3"/>
  <c r="J238" i="3"/>
  <c r="J239" i="3"/>
  <c r="J240" i="3"/>
  <c r="J241" i="3"/>
  <c r="J242" i="3"/>
  <c r="J243" i="3"/>
  <c r="J244" i="3"/>
  <c r="J245" i="3"/>
  <c r="J246" i="3"/>
  <c r="J247" i="3"/>
  <c r="J248" i="3"/>
  <c r="J249" i="3"/>
  <c r="J250" i="3"/>
  <c r="J251" i="3"/>
  <c r="J252" i="3"/>
  <c r="J253" i="3"/>
  <c r="J254" i="3"/>
  <c r="J255" i="3"/>
  <c r="J256" i="3"/>
  <c r="J257" i="3"/>
  <c r="J258" i="3"/>
  <c r="J259" i="3"/>
  <c r="J260" i="3"/>
  <c r="J261" i="3"/>
  <c r="J262" i="3"/>
  <c r="J263" i="3"/>
  <c r="J264" i="3"/>
  <c r="J265" i="3"/>
  <c r="J266" i="3"/>
  <c r="J267" i="3"/>
  <c r="J268" i="3"/>
  <c r="J269" i="3"/>
  <c r="J270" i="3"/>
  <c r="J271" i="3"/>
  <c r="J272" i="3"/>
  <c r="J273" i="3"/>
  <c r="J274" i="3"/>
  <c r="J275" i="3"/>
  <c r="J276" i="3"/>
  <c r="J277" i="3"/>
  <c r="J278" i="3"/>
  <c r="J279" i="3"/>
  <c r="J280" i="3"/>
  <c r="J281" i="3"/>
  <c r="J282" i="3"/>
  <c r="J283" i="3"/>
  <c r="J284" i="3"/>
  <c r="J285" i="3"/>
  <c r="J286" i="3"/>
  <c r="J287" i="3"/>
  <c r="J288" i="3"/>
  <c r="J289" i="3"/>
  <c r="J290" i="3"/>
  <c r="J291" i="3"/>
  <c r="J292" i="3"/>
  <c r="J293" i="3"/>
  <c r="J294" i="3"/>
  <c r="J295" i="3"/>
  <c r="J296" i="3"/>
  <c r="J297" i="3"/>
  <c r="J298" i="3"/>
  <c r="J299" i="3"/>
  <c r="J300" i="3"/>
  <c r="J301" i="3"/>
  <c r="J302" i="3"/>
  <c r="J303" i="3"/>
  <c r="J304" i="3"/>
  <c r="J305" i="3"/>
  <c r="J306" i="3"/>
  <c r="J307" i="3"/>
  <c r="J308" i="3"/>
  <c r="J309" i="3"/>
  <c r="J310" i="3"/>
  <c r="J311" i="3"/>
  <c r="J312" i="3"/>
  <c r="J313" i="3"/>
  <c r="J314" i="3"/>
  <c r="J315" i="3"/>
  <c r="J316" i="3"/>
  <c r="J317" i="3"/>
  <c r="J318" i="3"/>
  <c r="J319" i="3"/>
  <c r="J320" i="3"/>
  <c r="J321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85" i="3"/>
  <c r="H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320" i="3"/>
  <c r="H321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282" i="3"/>
  <c r="C283" i="3"/>
  <c r="C284" i="3"/>
  <c r="C285" i="3"/>
  <c r="C286" i="3"/>
  <c r="C287" i="3"/>
  <c r="C288" i="3"/>
  <c r="C289" i="3"/>
  <c r="C290" i="3"/>
  <c r="C291" i="3"/>
  <c r="C292" i="3"/>
  <c r="C293" i="3"/>
  <c r="C294" i="3"/>
  <c r="C295" i="3"/>
  <c r="C296" i="3"/>
  <c r="C297" i="3"/>
  <c r="C298" i="3"/>
  <c r="C299" i="3"/>
  <c r="C300" i="3"/>
  <c r="C301" i="3"/>
  <c r="C302" i="3"/>
  <c r="C303" i="3"/>
  <c r="C304" i="3"/>
  <c r="C305" i="3"/>
  <c r="C306" i="3"/>
  <c r="C307" i="3"/>
  <c r="C308" i="3"/>
  <c r="C309" i="3"/>
  <c r="C310" i="3"/>
  <c r="C311" i="3"/>
  <c r="C312" i="3"/>
  <c r="C313" i="3"/>
  <c r="C314" i="3"/>
  <c r="C315" i="3"/>
  <c r="C316" i="3"/>
  <c r="C317" i="3"/>
  <c r="C318" i="3"/>
  <c r="C319" i="3"/>
  <c r="C320" i="3"/>
  <c r="C321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20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2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43" i="3"/>
  <c r="B244" i="3"/>
  <c r="B245" i="3"/>
  <c r="B246" i="3"/>
  <c r="B247" i="3"/>
  <c r="B248" i="3"/>
  <c r="B249" i="3"/>
  <c r="B250" i="3"/>
  <c r="B251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66" i="3"/>
  <c r="B267" i="3"/>
  <c r="B268" i="3"/>
  <c r="B269" i="3"/>
  <c r="B270" i="3"/>
  <c r="B271" i="3"/>
  <c r="B272" i="3"/>
  <c r="B273" i="3"/>
  <c r="B274" i="3"/>
  <c r="B275" i="3"/>
  <c r="B276" i="3"/>
  <c r="B277" i="3"/>
  <c r="B278" i="3"/>
  <c r="B279" i="3"/>
  <c r="B280" i="3"/>
  <c r="B281" i="3"/>
  <c r="B282" i="3"/>
  <c r="B283" i="3"/>
  <c r="B284" i="3"/>
  <c r="B285" i="3"/>
  <c r="B286" i="3"/>
  <c r="B287" i="3"/>
  <c r="B288" i="3"/>
  <c r="B289" i="3"/>
  <c r="B290" i="3"/>
  <c r="B291" i="3"/>
  <c r="B292" i="3"/>
  <c r="B293" i="3"/>
  <c r="B294" i="3"/>
  <c r="B295" i="3"/>
  <c r="B296" i="3"/>
  <c r="B297" i="3"/>
  <c r="B298" i="3"/>
  <c r="B299" i="3"/>
  <c r="B300" i="3"/>
  <c r="B301" i="3"/>
  <c r="B302" i="3"/>
  <c r="B303" i="3"/>
  <c r="B304" i="3"/>
  <c r="B305" i="3"/>
  <c r="B306" i="3"/>
  <c r="B307" i="3"/>
  <c r="B308" i="3"/>
  <c r="B309" i="3"/>
  <c r="B310" i="3"/>
  <c r="B311" i="3"/>
  <c r="B312" i="3"/>
  <c r="B313" i="3"/>
  <c r="B314" i="3"/>
  <c r="B315" i="3"/>
  <c r="B316" i="3"/>
  <c r="B317" i="3"/>
  <c r="B318" i="3"/>
  <c r="B319" i="3"/>
  <c r="B320" i="3"/>
  <c r="B321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62" i="3"/>
  <c r="A163" i="3"/>
  <c r="A164" i="3"/>
  <c r="A165" i="3"/>
  <c r="A166" i="3"/>
  <c r="A167" i="3"/>
  <c r="A168" i="3"/>
  <c r="A169" i="3"/>
  <c r="A170" i="3"/>
  <c r="A171" i="3"/>
  <c r="A172" i="3"/>
  <c r="A173" i="3"/>
  <c r="A174" i="3"/>
  <c r="A175" i="3"/>
  <c r="A176" i="3"/>
  <c r="A177" i="3"/>
  <c r="A178" i="3"/>
  <c r="A179" i="3"/>
  <c r="A180" i="3"/>
  <c r="A181" i="3"/>
  <c r="A182" i="3"/>
  <c r="A183" i="3"/>
  <c r="A184" i="3"/>
  <c r="A185" i="3"/>
  <c r="A186" i="3"/>
  <c r="A187" i="3"/>
  <c r="A188" i="3"/>
  <c r="A189" i="3"/>
  <c r="A190" i="3"/>
  <c r="A191" i="3"/>
  <c r="A192" i="3"/>
  <c r="A193" i="3"/>
  <c r="A194" i="3"/>
  <c r="A195" i="3"/>
  <c r="A196" i="3"/>
  <c r="A197" i="3"/>
  <c r="A198" i="3"/>
  <c r="A199" i="3"/>
  <c r="A200" i="3"/>
  <c r="A201" i="3"/>
  <c r="A202" i="3"/>
  <c r="A203" i="3"/>
  <c r="A204" i="3"/>
  <c r="A205" i="3"/>
  <c r="A206" i="3"/>
  <c r="A207" i="3"/>
  <c r="A208" i="3"/>
  <c r="A209" i="3"/>
  <c r="A210" i="3"/>
  <c r="A211" i="3"/>
  <c r="A212" i="3"/>
  <c r="A213" i="3"/>
  <c r="A214" i="3"/>
  <c r="A215" i="3"/>
  <c r="A216" i="3"/>
  <c r="A217" i="3"/>
  <c r="A218" i="3"/>
  <c r="A219" i="3"/>
  <c r="A220" i="3"/>
  <c r="A221" i="3"/>
  <c r="A222" i="3"/>
  <c r="A223" i="3"/>
  <c r="A224" i="3"/>
  <c r="A225" i="3"/>
  <c r="A226" i="3"/>
  <c r="A227" i="3"/>
  <c r="A228" i="3"/>
  <c r="A229" i="3"/>
  <c r="A230" i="3"/>
  <c r="A231" i="3"/>
  <c r="A232" i="3"/>
  <c r="A233" i="3"/>
  <c r="A234" i="3"/>
  <c r="A235" i="3"/>
  <c r="A236" i="3"/>
  <c r="A237" i="3"/>
  <c r="A238" i="3"/>
  <c r="A239" i="3"/>
  <c r="A240" i="3"/>
  <c r="A241" i="3"/>
  <c r="A242" i="3"/>
  <c r="A243" i="3"/>
  <c r="A244" i="3"/>
  <c r="A245" i="3"/>
  <c r="A246" i="3"/>
  <c r="A247" i="3"/>
  <c r="A248" i="3"/>
  <c r="A249" i="3"/>
  <c r="A250" i="3"/>
  <c r="A251" i="3"/>
  <c r="A252" i="3"/>
  <c r="A253" i="3"/>
  <c r="A254" i="3"/>
  <c r="A255" i="3"/>
  <c r="A256" i="3"/>
  <c r="A257" i="3"/>
  <c r="A258" i="3"/>
  <c r="A259" i="3"/>
  <c r="A260" i="3"/>
  <c r="A261" i="3"/>
  <c r="A262" i="3"/>
  <c r="A263" i="3"/>
  <c r="A264" i="3"/>
  <c r="A265" i="3"/>
  <c r="A266" i="3"/>
  <c r="A267" i="3"/>
  <c r="A268" i="3"/>
  <c r="A269" i="3"/>
  <c r="A270" i="3"/>
  <c r="A271" i="3"/>
  <c r="A272" i="3"/>
  <c r="A273" i="3"/>
  <c r="A274" i="3"/>
  <c r="A275" i="3"/>
  <c r="A276" i="3"/>
  <c r="A277" i="3"/>
  <c r="A278" i="3"/>
  <c r="A279" i="3"/>
  <c r="A280" i="3"/>
  <c r="A281" i="3"/>
  <c r="A282" i="3"/>
  <c r="A283" i="3"/>
  <c r="A284" i="3"/>
  <c r="A285" i="3"/>
  <c r="A286" i="3"/>
  <c r="A287" i="3"/>
  <c r="A288" i="3"/>
  <c r="A289" i="3"/>
  <c r="A290" i="3"/>
  <c r="A291" i="3"/>
  <c r="A292" i="3"/>
  <c r="A293" i="3"/>
  <c r="A294" i="3"/>
  <c r="A295" i="3"/>
  <c r="A296" i="3"/>
  <c r="A297" i="3"/>
  <c r="A298" i="3"/>
  <c r="A299" i="3"/>
  <c r="A300" i="3"/>
  <c r="A301" i="3"/>
  <c r="A302" i="3"/>
  <c r="A303" i="3"/>
  <c r="A304" i="3"/>
  <c r="A305" i="3"/>
  <c r="A306" i="3"/>
  <c r="A307" i="3"/>
  <c r="A308" i="3"/>
  <c r="A309" i="3"/>
  <c r="A310" i="3"/>
  <c r="A311" i="3"/>
  <c r="A312" i="3"/>
  <c r="A313" i="3"/>
  <c r="A314" i="3"/>
  <c r="A315" i="3"/>
  <c r="A316" i="3"/>
  <c r="A317" i="3"/>
  <c r="A318" i="3"/>
  <c r="A319" i="3"/>
  <c r="A320" i="3"/>
  <c r="A321" i="3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B6" i="3"/>
  <c r="S10" i="2"/>
  <c r="P7" i="2"/>
  <c r="O7" i="2"/>
  <c r="O10" i="2"/>
  <c r="O18" i="2"/>
  <c r="O26" i="2"/>
  <c r="N7" i="2"/>
  <c r="N8" i="2"/>
  <c r="N9" i="2"/>
  <c r="P9" i="2" s="1"/>
  <c r="N10" i="2"/>
  <c r="P10" i="2" s="1"/>
  <c r="N11" i="2"/>
  <c r="N12" i="2"/>
  <c r="N13" i="2"/>
  <c r="P13" i="2" s="1"/>
  <c r="N14" i="2"/>
  <c r="P14" i="2" s="1"/>
  <c r="N15" i="2"/>
  <c r="N16" i="2"/>
  <c r="N17" i="2"/>
  <c r="P17" i="2" s="1"/>
  <c r="N18" i="2"/>
  <c r="P18" i="2" s="1"/>
  <c r="N19" i="2"/>
  <c r="N20" i="2"/>
  <c r="N21" i="2"/>
  <c r="P21" i="2" s="1"/>
  <c r="N22" i="2"/>
  <c r="P22" i="2" s="1"/>
  <c r="N23" i="2"/>
  <c r="N24" i="2"/>
  <c r="N25" i="2"/>
  <c r="P25" i="2" s="1"/>
  <c r="N26" i="2"/>
  <c r="P26" i="2" s="1"/>
  <c r="N27" i="2"/>
  <c r="N28" i="2"/>
  <c r="N29" i="2"/>
  <c r="P29" i="2" s="1"/>
  <c r="N30" i="2"/>
  <c r="P30" i="2" s="1"/>
  <c r="N31" i="2"/>
  <c r="N32" i="2"/>
  <c r="N33" i="2"/>
  <c r="P33" i="2" s="1"/>
  <c r="N34" i="2"/>
  <c r="P34" i="2" s="1"/>
  <c r="N35" i="2"/>
  <c r="N36" i="2"/>
  <c r="N37" i="2"/>
  <c r="P37" i="2" s="1"/>
  <c r="N38" i="2"/>
  <c r="P38" i="2" s="1"/>
  <c r="N39" i="2"/>
  <c r="N40" i="2"/>
  <c r="N41" i="2"/>
  <c r="P41" i="2" s="1"/>
  <c r="N42" i="2"/>
  <c r="P42" i="2" s="1"/>
  <c r="N43" i="2"/>
  <c r="N44" i="2"/>
  <c r="N45" i="2"/>
  <c r="P45" i="2" s="1"/>
  <c r="N46" i="2"/>
  <c r="P46" i="2" s="1"/>
  <c r="N47" i="2"/>
  <c r="N48" i="2"/>
  <c r="N49" i="2"/>
  <c r="P49" i="2" s="1"/>
  <c r="N50" i="2"/>
  <c r="P50" i="2" s="1"/>
  <c r="N51" i="2"/>
  <c r="N52" i="2"/>
  <c r="N53" i="2"/>
  <c r="P53" i="2" s="1"/>
  <c r="N54" i="2"/>
  <c r="P54" i="2" s="1"/>
  <c r="N55" i="2"/>
  <c r="N56" i="2"/>
  <c r="N57" i="2"/>
  <c r="P57" i="2" s="1"/>
  <c r="N58" i="2"/>
  <c r="P58" i="2" s="1"/>
  <c r="N59" i="2"/>
  <c r="N60" i="2"/>
  <c r="N61" i="2"/>
  <c r="P61" i="2" s="1"/>
  <c r="N62" i="2"/>
  <c r="P62" i="2" s="1"/>
  <c r="N63" i="2"/>
  <c r="N64" i="2"/>
  <c r="N65" i="2"/>
  <c r="P65" i="2" s="1"/>
  <c r="N66" i="2"/>
  <c r="P66" i="2" s="1"/>
  <c r="N67" i="2"/>
  <c r="N68" i="2"/>
  <c r="N69" i="2"/>
  <c r="P69" i="2" s="1"/>
  <c r="N70" i="2"/>
  <c r="P70" i="2" s="1"/>
  <c r="N71" i="2"/>
  <c r="N72" i="2"/>
  <c r="N73" i="2"/>
  <c r="P73" i="2" s="1"/>
  <c r="N74" i="2"/>
  <c r="P74" i="2" s="1"/>
  <c r="N75" i="2"/>
  <c r="N76" i="2"/>
  <c r="N77" i="2"/>
  <c r="P77" i="2" s="1"/>
  <c r="N78" i="2"/>
  <c r="P78" i="2" s="1"/>
  <c r="N79" i="2"/>
  <c r="N80" i="2"/>
  <c r="N81" i="2"/>
  <c r="P81" i="2" s="1"/>
  <c r="N82" i="2"/>
  <c r="P82" i="2" s="1"/>
  <c r="N83" i="2"/>
  <c r="N84" i="2"/>
  <c r="N85" i="2"/>
  <c r="P85" i="2" s="1"/>
  <c r="N86" i="2"/>
  <c r="P86" i="2" s="1"/>
  <c r="N87" i="2"/>
  <c r="N88" i="2"/>
  <c r="N89" i="2"/>
  <c r="P89" i="2" s="1"/>
  <c r="N90" i="2"/>
  <c r="P90" i="2" s="1"/>
  <c r="N91" i="2"/>
  <c r="N92" i="2"/>
  <c r="N93" i="2"/>
  <c r="P93" i="2" s="1"/>
  <c r="N94" i="2"/>
  <c r="P94" i="2" s="1"/>
  <c r="N95" i="2"/>
  <c r="N96" i="2"/>
  <c r="N97" i="2"/>
  <c r="P97" i="2" s="1"/>
  <c r="N98" i="2"/>
  <c r="P98" i="2" s="1"/>
  <c r="N99" i="2"/>
  <c r="N100" i="2"/>
  <c r="N101" i="2"/>
  <c r="P101" i="2" s="1"/>
  <c r="N102" i="2"/>
  <c r="P102" i="2" s="1"/>
  <c r="N103" i="2"/>
  <c r="N104" i="2"/>
  <c r="N105" i="2"/>
  <c r="P105" i="2" s="1"/>
  <c r="N106" i="2"/>
  <c r="P106" i="2" s="1"/>
  <c r="N107" i="2"/>
  <c r="N108" i="2"/>
  <c r="N109" i="2"/>
  <c r="P109" i="2" s="1"/>
  <c r="N110" i="2"/>
  <c r="P110" i="2" s="1"/>
  <c r="N111" i="2"/>
  <c r="N112" i="2"/>
  <c r="N113" i="2"/>
  <c r="P113" i="2" s="1"/>
  <c r="N114" i="2"/>
  <c r="P114" i="2" s="1"/>
  <c r="N115" i="2"/>
  <c r="N116" i="2"/>
  <c r="N117" i="2"/>
  <c r="P117" i="2" s="1"/>
  <c r="N118" i="2"/>
  <c r="P118" i="2" s="1"/>
  <c r="N119" i="2"/>
  <c r="N120" i="2"/>
  <c r="N121" i="2"/>
  <c r="P121" i="2" s="1"/>
  <c r="N122" i="2"/>
  <c r="P122" i="2" s="1"/>
  <c r="N123" i="2"/>
  <c r="N124" i="2"/>
  <c r="N125" i="2"/>
  <c r="P125" i="2" s="1"/>
  <c r="N126" i="2"/>
  <c r="P126" i="2" s="1"/>
  <c r="N127" i="2"/>
  <c r="N128" i="2"/>
  <c r="N129" i="2"/>
  <c r="P129" i="2" s="1"/>
  <c r="N130" i="2"/>
  <c r="P130" i="2" s="1"/>
  <c r="N131" i="2"/>
  <c r="N132" i="2"/>
  <c r="N133" i="2"/>
  <c r="P133" i="2" s="1"/>
  <c r="N134" i="2"/>
  <c r="P134" i="2" s="1"/>
  <c r="N135" i="2"/>
  <c r="N136" i="2"/>
  <c r="N137" i="2"/>
  <c r="P137" i="2" s="1"/>
  <c r="N138" i="2"/>
  <c r="P138" i="2" s="1"/>
  <c r="N139" i="2"/>
  <c r="N140" i="2"/>
  <c r="N141" i="2"/>
  <c r="P141" i="2" s="1"/>
  <c r="N142" i="2"/>
  <c r="P142" i="2" s="1"/>
  <c r="N143" i="2"/>
  <c r="N144" i="2"/>
  <c r="N145" i="2"/>
  <c r="P145" i="2" s="1"/>
  <c r="N146" i="2"/>
  <c r="P146" i="2" s="1"/>
  <c r="N147" i="2"/>
  <c r="N148" i="2"/>
  <c r="N149" i="2"/>
  <c r="P149" i="2" s="1"/>
  <c r="N150" i="2"/>
  <c r="P150" i="2" s="1"/>
  <c r="N151" i="2"/>
  <c r="N152" i="2"/>
  <c r="N153" i="2"/>
  <c r="P153" i="2" s="1"/>
  <c r="N154" i="2"/>
  <c r="P154" i="2" s="1"/>
  <c r="N155" i="2"/>
  <c r="N156" i="2"/>
  <c r="N157" i="2"/>
  <c r="P157" i="2" s="1"/>
  <c r="N158" i="2"/>
  <c r="P158" i="2" s="1"/>
  <c r="N159" i="2"/>
  <c r="N160" i="2"/>
  <c r="N161" i="2"/>
  <c r="P161" i="2" s="1"/>
  <c r="N162" i="2"/>
  <c r="P162" i="2" s="1"/>
  <c r="N163" i="2"/>
  <c r="N164" i="2"/>
  <c r="N165" i="2"/>
  <c r="P165" i="2" s="1"/>
  <c r="N166" i="2"/>
  <c r="P166" i="2" s="1"/>
  <c r="N167" i="2"/>
  <c r="N168" i="2"/>
  <c r="N169" i="2"/>
  <c r="P169" i="2" s="1"/>
  <c r="N170" i="2"/>
  <c r="P170" i="2" s="1"/>
  <c r="N171" i="2"/>
  <c r="N172" i="2"/>
  <c r="N173" i="2"/>
  <c r="P173" i="2" s="1"/>
  <c r="N174" i="2"/>
  <c r="P174" i="2" s="1"/>
  <c r="N175" i="2"/>
  <c r="N176" i="2"/>
  <c r="N177" i="2"/>
  <c r="P177" i="2" s="1"/>
  <c r="N178" i="2"/>
  <c r="P178" i="2" s="1"/>
  <c r="N179" i="2"/>
  <c r="N180" i="2"/>
  <c r="N181" i="2"/>
  <c r="P181" i="2" s="1"/>
  <c r="N182" i="2"/>
  <c r="P182" i="2" s="1"/>
  <c r="N183" i="2"/>
  <c r="N184" i="2"/>
  <c r="N185" i="2"/>
  <c r="P185" i="2" s="1"/>
  <c r="N186" i="2"/>
  <c r="P186" i="2" s="1"/>
  <c r="N187" i="2"/>
  <c r="N188" i="2"/>
  <c r="N189" i="2"/>
  <c r="P189" i="2" s="1"/>
  <c r="N190" i="2"/>
  <c r="P190" i="2" s="1"/>
  <c r="N191" i="2"/>
  <c r="N192" i="2"/>
  <c r="N193" i="2"/>
  <c r="P193" i="2" s="1"/>
  <c r="N194" i="2"/>
  <c r="P194" i="2" s="1"/>
  <c r="N195" i="2"/>
  <c r="N196" i="2"/>
  <c r="N197" i="2"/>
  <c r="P197" i="2" s="1"/>
  <c r="N198" i="2"/>
  <c r="P198" i="2" s="1"/>
  <c r="N199" i="2"/>
  <c r="N200" i="2"/>
  <c r="N201" i="2"/>
  <c r="P201" i="2" s="1"/>
  <c r="N202" i="2"/>
  <c r="P202" i="2" s="1"/>
  <c r="N203" i="2"/>
  <c r="N204" i="2"/>
  <c r="N205" i="2"/>
  <c r="P205" i="2" s="1"/>
  <c r="N206" i="2"/>
  <c r="P206" i="2" s="1"/>
  <c r="N207" i="2"/>
  <c r="N208" i="2"/>
  <c r="N209" i="2"/>
  <c r="P209" i="2" s="1"/>
  <c r="N210" i="2"/>
  <c r="P210" i="2" s="1"/>
  <c r="N211" i="2"/>
  <c r="N212" i="2"/>
  <c r="N213" i="2"/>
  <c r="P213" i="2" s="1"/>
  <c r="N214" i="2"/>
  <c r="P214" i="2" s="1"/>
  <c r="N215" i="2"/>
  <c r="N216" i="2"/>
  <c r="N217" i="2"/>
  <c r="P217" i="2" s="1"/>
  <c r="N218" i="2"/>
  <c r="P218" i="2" s="1"/>
  <c r="N219" i="2"/>
  <c r="N220" i="2"/>
  <c r="N221" i="2"/>
  <c r="P221" i="2" s="1"/>
  <c r="N222" i="2"/>
  <c r="P222" i="2" s="1"/>
  <c r="N223" i="2"/>
  <c r="N224" i="2"/>
  <c r="N225" i="2"/>
  <c r="P225" i="2" s="1"/>
  <c r="N226" i="2"/>
  <c r="P226" i="2" s="1"/>
  <c r="N227" i="2"/>
  <c r="N228" i="2"/>
  <c r="N229" i="2"/>
  <c r="P229" i="2" s="1"/>
  <c r="N230" i="2"/>
  <c r="P230" i="2" s="1"/>
  <c r="N231" i="2"/>
  <c r="N232" i="2"/>
  <c r="N233" i="2"/>
  <c r="P233" i="2" s="1"/>
  <c r="N234" i="2"/>
  <c r="P234" i="2" s="1"/>
  <c r="N235" i="2"/>
  <c r="N236" i="2"/>
  <c r="N237" i="2"/>
  <c r="N238" i="2"/>
  <c r="P238" i="2" s="1"/>
  <c r="N239" i="2"/>
  <c r="N240" i="2"/>
  <c r="N241" i="2"/>
  <c r="N242" i="2"/>
  <c r="P242" i="2" s="1"/>
  <c r="N243" i="2"/>
  <c r="N244" i="2"/>
  <c r="N245" i="2"/>
  <c r="N246" i="2"/>
  <c r="P246" i="2" s="1"/>
  <c r="N247" i="2"/>
  <c r="N248" i="2"/>
  <c r="N249" i="2"/>
  <c r="N250" i="2"/>
  <c r="P250" i="2" s="1"/>
  <c r="N251" i="2"/>
  <c r="N252" i="2"/>
  <c r="N253" i="2"/>
  <c r="N254" i="2"/>
  <c r="P254" i="2" s="1"/>
  <c r="N255" i="2"/>
  <c r="N256" i="2"/>
  <c r="N257" i="2"/>
  <c r="N258" i="2"/>
  <c r="P258" i="2" s="1"/>
  <c r="N259" i="2"/>
  <c r="N260" i="2"/>
  <c r="N261" i="2"/>
  <c r="N262" i="2"/>
  <c r="P262" i="2" s="1"/>
  <c r="N263" i="2"/>
  <c r="N264" i="2"/>
  <c r="N265" i="2"/>
  <c r="N266" i="2"/>
  <c r="P266" i="2" s="1"/>
  <c r="N267" i="2"/>
  <c r="N268" i="2"/>
  <c r="N269" i="2"/>
  <c r="N270" i="2"/>
  <c r="P270" i="2" s="1"/>
  <c r="N271" i="2"/>
  <c r="N272" i="2"/>
  <c r="N273" i="2"/>
  <c r="N274" i="2"/>
  <c r="P274" i="2" s="1"/>
  <c r="N275" i="2"/>
  <c r="N276" i="2"/>
  <c r="N277" i="2"/>
  <c r="N278" i="2"/>
  <c r="P278" i="2" s="1"/>
  <c r="N279" i="2"/>
  <c r="P279" i="2" s="1"/>
  <c r="N280" i="2"/>
  <c r="N281" i="2"/>
  <c r="N282" i="2"/>
  <c r="P282" i="2" s="1"/>
  <c r="N283" i="2"/>
  <c r="P283" i="2" s="1"/>
  <c r="N284" i="2"/>
  <c r="N285" i="2"/>
  <c r="N286" i="2"/>
  <c r="P286" i="2" s="1"/>
  <c r="N287" i="2"/>
  <c r="P287" i="2" s="1"/>
  <c r="N288" i="2"/>
  <c r="N289" i="2"/>
  <c r="N290" i="2"/>
  <c r="P290" i="2" s="1"/>
  <c r="N291" i="2"/>
  <c r="P291" i="2" s="1"/>
  <c r="N292" i="2"/>
  <c r="N293" i="2"/>
  <c r="N294" i="2"/>
  <c r="P294" i="2" s="1"/>
  <c r="N295" i="2"/>
  <c r="P295" i="2" s="1"/>
  <c r="N296" i="2"/>
  <c r="P296" i="2" s="1"/>
  <c r="N297" i="2"/>
  <c r="N298" i="2"/>
  <c r="P298" i="2" s="1"/>
  <c r="N299" i="2"/>
  <c r="P299" i="2" s="1"/>
  <c r="N300" i="2"/>
  <c r="P300" i="2" s="1"/>
  <c r="N301" i="2"/>
  <c r="N302" i="2"/>
  <c r="P302" i="2" s="1"/>
  <c r="N303" i="2"/>
  <c r="P303" i="2" s="1"/>
  <c r="N304" i="2"/>
  <c r="P304" i="2" s="1"/>
  <c r="N305" i="2"/>
  <c r="N306" i="2"/>
  <c r="P306" i="2" s="1"/>
  <c r="N307" i="2"/>
  <c r="P307" i="2" s="1"/>
  <c r="N308" i="2"/>
  <c r="P308" i="2" s="1"/>
  <c r="N309" i="2"/>
  <c r="N310" i="2"/>
  <c r="N311" i="2"/>
  <c r="P311" i="2" s="1"/>
  <c r="N312" i="2"/>
  <c r="P312" i="2" s="1"/>
  <c r="N313" i="2"/>
  <c r="N314" i="2"/>
  <c r="N315" i="2"/>
  <c r="P315" i="2" s="1"/>
  <c r="N316" i="2"/>
  <c r="P316" i="2" s="1"/>
  <c r="N317" i="2"/>
  <c r="N318" i="2"/>
  <c r="N319" i="2"/>
  <c r="P319" i="2" s="1"/>
  <c r="N320" i="2"/>
  <c r="P320" i="2" s="1"/>
  <c r="N321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300" i="2"/>
  <c r="K301" i="2"/>
  <c r="K302" i="2"/>
  <c r="K303" i="2"/>
  <c r="K304" i="2"/>
  <c r="K305" i="2"/>
  <c r="K306" i="2"/>
  <c r="K307" i="2"/>
  <c r="K308" i="2"/>
  <c r="K309" i="2"/>
  <c r="K310" i="2"/>
  <c r="K311" i="2"/>
  <c r="K312" i="2"/>
  <c r="K313" i="2"/>
  <c r="K314" i="2"/>
  <c r="K315" i="2"/>
  <c r="K316" i="2"/>
  <c r="K317" i="2"/>
  <c r="K318" i="2"/>
  <c r="K319" i="2"/>
  <c r="K320" i="2"/>
  <c r="K321" i="2"/>
  <c r="J7" i="2"/>
  <c r="S7" i="2" s="1"/>
  <c r="J8" i="2"/>
  <c r="J9" i="2"/>
  <c r="J10" i="2"/>
  <c r="L10" i="2" s="1"/>
  <c r="J11" i="2"/>
  <c r="J12" i="2"/>
  <c r="J13" i="2"/>
  <c r="J14" i="2"/>
  <c r="J15" i="2"/>
  <c r="J16" i="2"/>
  <c r="J17" i="2"/>
  <c r="J18" i="2"/>
  <c r="S18" i="2" s="1"/>
  <c r="J19" i="2"/>
  <c r="J20" i="2"/>
  <c r="J21" i="2"/>
  <c r="J22" i="2"/>
  <c r="J23" i="2"/>
  <c r="J24" i="2"/>
  <c r="J25" i="2"/>
  <c r="J26" i="2"/>
  <c r="S26" i="2" s="1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L73" i="2" s="1"/>
  <c r="J74" i="2"/>
  <c r="L74" i="2" s="1"/>
  <c r="J75" i="2"/>
  <c r="J76" i="2"/>
  <c r="J77" i="2"/>
  <c r="J78" i="2"/>
  <c r="J79" i="2"/>
  <c r="J80" i="2"/>
  <c r="J81" i="2"/>
  <c r="J82" i="2"/>
  <c r="J83" i="2"/>
  <c r="J84" i="2"/>
  <c r="J85" i="2"/>
  <c r="L85" i="2" s="1"/>
  <c r="J86" i="2"/>
  <c r="J87" i="2"/>
  <c r="J88" i="2"/>
  <c r="J89" i="2"/>
  <c r="L89" i="2" s="1"/>
  <c r="J90" i="2"/>
  <c r="L90" i="2" s="1"/>
  <c r="J91" i="2"/>
  <c r="J92" i="2"/>
  <c r="J93" i="2"/>
  <c r="J94" i="2"/>
  <c r="J95" i="2"/>
  <c r="J96" i="2"/>
  <c r="J97" i="2"/>
  <c r="J98" i="2"/>
  <c r="J99" i="2"/>
  <c r="J100" i="2"/>
  <c r="J101" i="2"/>
  <c r="L101" i="2" s="1"/>
  <c r="J102" i="2"/>
  <c r="J103" i="2"/>
  <c r="J104" i="2"/>
  <c r="J105" i="2"/>
  <c r="L105" i="2" s="1"/>
  <c r="J106" i="2"/>
  <c r="L106" i="2" s="1"/>
  <c r="J107" i="2"/>
  <c r="J108" i="2"/>
  <c r="J109" i="2"/>
  <c r="J110" i="2"/>
  <c r="J111" i="2"/>
  <c r="J112" i="2"/>
  <c r="J113" i="2"/>
  <c r="J114" i="2"/>
  <c r="J115" i="2"/>
  <c r="J116" i="2"/>
  <c r="J117" i="2"/>
  <c r="L117" i="2" s="1"/>
  <c r="J118" i="2"/>
  <c r="J119" i="2"/>
  <c r="J120" i="2"/>
  <c r="J121" i="2"/>
  <c r="L121" i="2" s="1"/>
  <c r="J122" i="2"/>
  <c r="L122" i="2" s="1"/>
  <c r="J123" i="2"/>
  <c r="J124" i="2"/>
  <c r="J125" i="2"/>
  <c r="J126" i="2"/>
  <c r="J127" i="2"/>
  <c r="J128" i="2"/>
  <c r="J129" i="2"/>
  <c r="J130" i="2"/>
  <c r="J131" i="2"/>
  <c r="J132" i="2"/>
  <c r="J133" i="2"/>
  <c r="L133" i="2" s="1"/>
  <c r="J134" i="2"/>
  <c r="J135" i="2"/>
  <c r="J136" i="2"/>
  <c r="J137" i="2"/>
  <c r="L137" i="2" s="1"/>
  <c r="J138" i="2"/>
  <c r="L138" i="2" s="1"/>
  <c r="J139" i="2"/>
  <c r="J140" i="2"/>
  <c r="J141" i="2"/>
  <c r="J142" i="2"/>
  <c r="J143" i="2"/>
  <c r="J144" i="2"/>
  <c r="J145" i="2"/>
  <c r="J146" i="2"/>
  <c r="J147" i="2"/>
  <c r="J148" i="2"/>
  <c r="J149" i="2"/>
  <c r="L149" i="2" s="1"/>
  <c r="J150" i="2"/>
  <c r="J151" i="2"/>
  <c r="J152" i="2"/>
  <c r="J153" i="2"/>
  <c r="L153" i="2" s="1"/>
  <c r="J154" i="2"/>
  <c r="L154" i="2" s="1"/>
  <c r="J155" i="2"/>
  <c r="J156" i="2"/>
  <c r="J157" i="2"/>
  <c r="J158" i="2"/>
  <c r="J159" i="2"/>
  <c r="J160" i="2"/>
  <c r="J161" i="2"/>
  <c r="J162" i="2"/>
  <c r="J163" i="2"/>
  <c r="J164" i="2"/>
  <c r="J165" i="2"/>
  <c r="L165" i="2" s="1"/>
  <c r="J166" i="2"/>
  <c r="J167" i="2"/>
  <c r="J168" i="2"/>
  <c r="J169" i="2"/>
  <c r="L169" i="2" s="1"/>
  <c r="J170" i="2"/>
  <c r="L170" i="2" s="1"/>
  <c r="J171" i="2"/>
  <c r="J172" i="2"/>
  <c r="J173" i="2"/>
  <c r="J174" i="2"/>
  <c r="J175" i="2"/>
  <c r="J176" i="2"/>
  <c r="J177" i="2"/>
  <c r="J178" i="2"/>
  <c r="J179" i="2"/>
  <c r="J180" i="2"/>
  <c r="J181" i="2"/>
  <c r="L181" i="2" s="1"/>
  <c r="J182" i="2"/>
  <c r="J183" i="2"/>
  <c r="J184" i="2"/>
  <c r="J185" i="2"/>
  <c r="L185" i="2" s="1"/>
  <c r="J186" i="2"/>
  <c r="L186" i="2" s="1"/>
  <c r="J187" i="2"/>
  <c r="J188" i="2"/>
  <c r="J189" i="2"/>
  <c r="J190" i="2"/>
  <c r="J191" i="2"/>
  <c r="J192" i="2"/>
  <c r="J193" i="2"/>
  <c r="J194" i="2"/>
  <c r="J195" i="2"/>
  <c r="J196" i="2"/>
  <c r="J197" i="2"/>
  <c r="L197" i="2" s="1"/>
  <c r="J198" i="2"/>
  <c r="J199" i="2"/>
  <c r="J200" i="2"/>
  <c r="J201" i="2"/>
  <c r="L201" i="2" s="1"/>
  <c r="J202" i="2"/>
  <c r="L202" i="2" s="1"/>
  <c r="J203" i="2"/>
  <c r="J204" i="2"/>
  <c r="J205" i="2"/>
  <c r="J206" i="2"/>
  <c r="J207" i="2"/>
  <c r="J208" i="2"/>
  <c r="J209" i="2"/>
  <c r="J210" i="2"/>
  <c r="J211" i="2"/>
  <c r="J212" i="2"/>
  <c r="J213" i="2"/>
  <c r="L213" i="2" s="1"/>
  <c r="J214" i="2"/>
  <c r="J215" i="2"/>
  <c r="J216" i="2"/>
  <c r="J217" i="2"/>
  <c r="L217" i="2" s="1"/>
  <c r="J218" i="2"/>
  <c r="L218" i="2" s="1"/>
  <c r="J219" i="2"/>
  <c r="J220" i="2"/>
  <c r="J221" i="2"/>
  <c r="J222" i="2"/>
  <c r="L222" i="2" s="1"/>
  <c r="J223" i="2"/>
  <c r="J224" i="2"/>
  <c r="J225" i="2"/>
  <c r="J226" i="2"/>
  <c r="J227" i="2"/>
  <c r="J228" i="2"/>
  <c r="J229" i="2"/>
  <c r="L229" i="2" s="1"/>
  <c r="J230" i="2"/>
  <c r="J231" i="2"/>
  <c r="J232" i="2"/>
  <c r="J233" i="2"/>
  <c r="L233" i="2" s="1"/>
  <c r="J234" i="2"/>
  <c r="L234" i="2" s="1"/>
  <c r="J235" i="2"/>
  <c r="J236" i="2"/>
  <c r="J237" i="2"/>
  <c r="J238" i="2"/>
  <c r="J239" i="2"/>
  <c r="J240" i="2"/>
  <c r="J241" i="2"/>
  <c r="J242" i="2"/>
  <c r="J243" i="2"/>
  <c r="J244" i="2"/>
  <c r="J245" i="2"/>
  <c r="L245" i="2" s="1"/>
  <c r="J246" i="2"/>
  <c r="J247" i="2"/>
  <c r="J248" i="2"/>
  <c r="J249" i="2"/>
  <c r="L249" i="2" s="1"/>
  <c r="J250" i="2"/>
  <c r="L250" i="2" s="1"/>
  <c r="J251" i="2"/>
  <c r="J252" i="2"/>
  <c r="J253" i="2"/>
  <c r="J254" i="2"/>
  <c r="L254" i="2" s="1"/>
  <c r="J255" i="2"/>
  <c r="J256" i="2"/>
  <c r="J257" i="2"/>
  <c r="J258" i="2"/>
  <c r="L258" i="2" s="1"/>
  <c r="J259" i="2"/>
  <c r="J260" i="2"/>
  <c r="J261" i="2"/>
  <c r="L261" i="2" s="1"/>
  <c r="J262" i="2"/>
  <c r="J263" i="2"/>
  <c r="J264" i="2"/>
  <c r="L264" i="2" s="1"/>
  <c r="J265" i="2"/>
  <c r="L265" i="2" s="1"/>
  <c r="J266" i="2"/>
  <c r="J267" i="2"/>
  <c r="J268" i="2"/>
  <c r="L268" i="2" s="1"/>
  <c r="J269" i="2"/>
  <c r="L269" i="2" s="1"/>
  <c r="J270" i="2"/>
  <c r="J271" i="2"/>
  <c r="J272" i="2"/>
  <c r="L272" i="2" s="1"/>
  <c r="J273" i="2"/>
  <c r="L273" i="2" s="1"/>
  <c r="J274" i="2"/>
  <c r="J275" i="2"/>
  <c r="J276" i="2"/>
  <c r="L276" i="2" s="1"/>
  <c r="J277" i="2"/>
  <c r="L277" i="2" s="1"/>
  <c r="J278" i="2"/>
  <c r="J279" i="2"/>
  <c r="J280" i="2"/>
  <c r="L280" i="2" s="1"/>
  <c r="J281" i="2"/>
  <c r="L281" i="2" s="1"/>
  <c r="J282" i="2"/>
  <c r="J283" i="2"/>
  <c r="J284" i="2"/>
  <c r="L284" i="2" s="1"/>
  <c r="J285" i="2"/>
  <c r="L285" i="2" s="1"/>
  <c r="J286" i="2"/>
  <c r="J287" i="2"/>
  <c r="J288" i="2"/>
  <c r="L288" i="2" s="1"/>
  <c r="J289" i="2"/>
  <c r="L289" i="2" s="1"/>
  <c r="J290" i="2"/>
  <c r="J291" i="2"/>
  <c r="J292" i="2"/>
  <c r="L292" i="2" s="1"/>
  <c r="J293" i="2"/>
  <c r="L293" i="2" s="1"/>
  <c r="J294" i="2"/>
  <c r="J295" i="2"/>
  <c r="J296" i="2"/>
  <c r="L296" i="2" s="1"/>
  <c r="J297" i="2"/>
  <c r="L297" i="2" s="1"/>
  <c r="J298" i="2"/>
  <c r="J299" i="2"/>
  <c r="J300" i="2"/>
  <c r="L300" i="2" s="1"/>
  <c r="J301" i="2"/>
  <c r="L301" i="2" s="1"/>
  <c r="J302" i="2"/>
  <c r="J303" i="2"/>
  <c r="J304" i="2"/>
  <c r="L304" i="2" s="1"/>
  <c r="J305" i="2"/>
  <c r="L305" i="2" s="1"/>
  <c r="J306" i="2"/>
  <c r="J307" i="2"/>
  <c r="J308" i="2"/>
  <c r="L308" i="2" s="1"/>
  <c r="J309" i="2"/>
  <c r="L309" i="2" s="1"/>
  <c r="J310" i="2"/>
  <c r="J311" i="2"/>
  <c r="J312" i="2"/>
  <c r="L312" i="2" s="1"/>
  <c r="J313" i="2"/>
  <c r="L313" i="2" s="1"/>
  <c r="J314" i="2"/>
  <c r="J315" i="2"/>
  <c r="L315" i="2" s="1"/>
  <c r="J316" i="2"/>
  <c r="L316" i="2" s="1"/>
  <c r="J317" i="2"/>
  <c r="L317" i="2" s="1"/>
  <c r="J318" i="2"/>
  <c r="J319" i="2"/>
  <c r="J320" i="2"/>
  <c r="L320" i="2" s="1"/>
  <c r="J321" i="2"/>
  <c r="L321" i="2" s="1"/>
  <c r="L255" i="2" l="1"/>
  <c r="L239" i="2"/>
  <c r="L223" i="2"/>
  <c r="L207" i="2"/>
  <c r="L191" i="2"/>
  <c r="L175" i="2"/>
  <c r="L159" i="2"/>
  <c r="L143" i="2"/>
  <c r="L127" i="2"/>
  <c r="L111" i="2"/>
  <c r="L95" i="2"/>
  <c r="L79" i="2"/>
  <c r="L67" i="2"/>
  <c r="L59" i="2"/>
  <c r="L51" i="2"/>
  <c r="L43" i="2"/>
  <c r="L35" i="2"/>
  <c r="L27" i="2"/>
  <c r="L19" i="2"/>
  <c r="L11" i="2"/>
  <c r="L259" i="2"/>
  <c r="L243" i="2"/>
  <c r="L238" i="2"/>
  <c r="L227" i="2"/>
  <c r="L211" i="2"/>
  <c r="L206" i="2"/>
  <c r="L195" i="2"/>
  <c r="L190" i="2"/>
  <c r="L179" i="2"/>
  <c r="L174" i="2"/>
  <c r="L163" i="2"/>
  <c r="L158" i="2"/>
  <c r="L147" i="2"/>
  <c r="L142" i="2"/>
  <c r="L131" i="2"/>
  <c r="L126" i="2"/>
  <c r="L115" i="2"/>
  <c r="L110" i="2"/>
  <c r="L99" i="2"/>
  <c r="L94" i="2"/>
  <c r="L83" i="2"/>
  <c r="L78" i="2"/>
  <c r="L66" i="2"/>
  <c r="L58" i="2"/>
  <c r="L50" i="2"/>
  <c r="L42" i="2"/>
  <c r="L34" i="2"/>
  <c r="L26" i="2"/>
  <c r="L18" i="2"/>
  <c r="L69" i="2"/>
  <c r="L65" i="2"/>
  <c r="L61" i="2"/>
  <c r="L57" i="2"/>
  <c r="L53" i="2"/>
  <c r="L49" i="2"/>
  <c r="L45" i="2"/>
  <c r="L41" i="2"/>
  <c r="L37" i="2"/>
  <c r="L33" i="2"/>
  <c r="L29" i="2"/>
  <c r="L25" i="2"/>
  <c r="L21" i="2"/>
  <c r="L17" i="2"/>
  <c r="L13" i="2"/>
  <c r="L9" i="2"/>
  <c r="L319" i="2"/>
  <c r="L311" i="2"/>
  <c r="L307" i="2"/>
  <c r="L303" i="2"/>
  <c r="L299" i="2"/>
  <c r="L295" i="2"/>
  <c r="L291" i="2"/>
  <c r="L287" i="2"/>
  <c r="L283" i="2"/>
  <c r="L279" i="2"/>
  <c r="L275" i="2"/>
  <c r="L271" i="2"/>
  <c r="L267" i="2"/>
  <c r="L263" i="2"/>
  <c r="L253" i="2"/>
  <c r="L247" i="2"/>
  <c r="L242" i="2"/>
  <c r="L237" i="2"/>
  <c r="L231" i="2"/>
  <c r="L226" i="2"/>
  <c r="L221" i="2"/>
  <c r="L215" i="2"/>
  <c r="L210" i="2"/>
  <c r="L205" i="2"/>
  <c r="L199" i="2"/>
  <c r="L194" i="2"/>
  <c r="L189" i="2"/>
  <c r="L183" i="2"/>
  <c r="L178" i="2"/>
  <c r="L173" i="2"/>
  <c r="L167" i="2"/>
  <c r="L162" i="2"/>
  <c r="L157" i="2"/>
  <c r="L151" i="2"/>
  <c r="L146" i="2"/>
  <c r="L141" i="2"/>
  <c r="L135" i="2"/>
  <c r="L130" i="2"/>
  <c r="L125" i="2"/>
  <c r="L119" i="2"/>
  <c r="L114" i="2"/>
  <c r="L109" i="2"/>
  <c r="L103" i="2"/>
  <c r="L98" i="2"/>
  <c r="L93" i="2"/>
  <c r="L87" i="2"/>
  <c r="L82" i="2"/>
  <c r="L77" i="2"/>
  <c r="L71" i="2"/>
  <c r="L63" i="2"/>
  <c r="L55" i="2"/>
  <c r="L47" i="2"/>
  <c r="L39" i="2"/>
  <c r="L31" i="2"/>
  <c r="L23" i="2"/>
  <c r="L15" i="2"/>
  <c r="L7" i="2"/>
  <c r="P318" i="2"/>
  <c r="O318" i="2"/>
  <c r="S318" i="2" s="1"/>
  <c r="P314" i="2"/>
  <c r="O314" i="2"/>
  <c r="S314" i="2" s="1"/>
  <c r="P310" i="2"/>
  <c r="O310" i="2"/>
  <c r="S310" i="2" s="1"/>
  <c r="L260" i="2"/>
  <c r="L256" i="2"/>
  <c r="L252" i="2"/>
  <c r="L248" i="2"/>
  <c r="L244" i="2"/>
  <c r="L240" i="2"/>
  <c r="L236" i="2"/>
  <c r="L232" i="2"/>
  <c r="L228" i="2"/>
  <c r="L224" i="2"/>
  <c r="L220" i="2"/>
  <c r="L216" i="2"/>
  <c r="L212" i="2"/>
  <c r="L208" i="2"/>
  <c r="L204" i="2"/>
  <c r="L200" i="2"/>
  <c r="L196" i="2"/>
  <c r="L192" i="2"/>
  <c r="L188" i="2"/>
  <c r="L184" i="2"/>
  <c r="L180" i="2"/>
  <c r="L176" i="2"/>
  <c r="L172" i="2"/>
  <c r="L168" i="2"/>
  <c r="L164" i="2"/>
  <c r="L160" i="2"/>
  <c r="L156" i="2"/>
  <c r="L152" i="2"/>
  <c r="L148" i="2"/>
  <c r="L144" i="2"/>
  <c r="L140" i="2"/>
  <c r="L136" i="2"/>
  <c r="L132" i="2"/>
  <c r="L128" i="2"/>
  <c r="L124" i="2"/>
  <c r="L120" i="2"/>
  <c r="L116" i="2"/>
  <c r="L112" i="2"/>
  <c r="L108" i="2"/>
  <c r="L104" i="2"/>
  <c r="L100" i="2"/>
  <c r="L96" i="2"/>
  <c r="L92" i="2"/>
  <c r="L88" i="2"/>
  <c r="L84" i="2"/>
  <c r="L80" i="2"/>
  <c r="L76" i="2"/>
  <c r="L72" i="2"/>
  <c r="L68" i="2"/>
  <c r="L64" i="2"/>
  <c r="L60" i="2"/>
  <c r="L56" i="2"/>
  <c r="L52" i="2"/>
  <c r="L48" i="2"/>
  <c r="L44" i="2"/>
  <c r="L40" i="2"/>
  <c r="L36" i="2"/>
  <c r="L32" i="2"/>
  <c r="L28" i="2"/>
  <c r="L24" i="2"/>
  <c r="L20" i="2"/>
  <c r="L16" i="2"/>
  <c r="L12" i="2"/>
  <c r="L8" i="2"/>
  <c r="L318" i="2"/>
  <c r="L314" i="2"/>
  <c r="L310" i="2"/>
  <c r="L306" i="2"/>
  <c r="L302" i="2"/>
  <c r="L298" i="2"/>
  <c r="L294" i="2"/>
  <c r="L290" i="2"/>
  <c r="L286" i="2"/>
  <c r="L282" i="2"/>
  <c r="L278" i="2"/>
  <c r="L274" i="2"/>
  <c r="L270" i="2"/>
  <c r="L266" i="2"/>
  <c r="L262" i="2"/>
  <c r="L257" i="2"/>
  <c r="L251" i="2"/>
  <c r="L246" i="2"/>
  <c r="L241" i="2"/>
  <c r="L235" i="2"/>
  <c r="L230" i="2"/>
  <c r="L225" i="2"/>
  <c r="L219" i="2"/>
  <c r="L214" i="2"/>
  <c r="L209" i="2"/>
  <c r="L203" i="2"/>
  <c r="L198" i="2"/>
  <c r="L193" i="2"/>
  <c r="L187" i="2"/>
  <c r="L182" i="2"/>
  <c r="L177" i="2"/>
  <c r="L171" i="2"/>
  <c r="L166" i="2"/>
  <c r="L161" i="2"/>
  <c r="L155" i="2"/>
  <c r="L150" i="2"/>
  <c r="L145" i="2"/>
  <c r="L139" i="2"/>
  <c r="L134" i="2"/>
  <c r="L129" i="2"/>
  <c r="L123" i="2"/>
  <c r="L118" i="2"/>
  <c r="L113" i="2"/>
  <c r="L107" i="2"/>
  <c r="L102" i="2"/>
  <c r="L97" i="2"/>
  <c r="L91" i="2"/>
  <c r="L86" i="2"/>
  <c r="L81" i="2"/>
  <c r="L75" i="2"/>
  <c r="L70" i="2"/>
  <c r="L62" i="2"/>
  <c r="L54" i="2"/>
  <c r="L46" i="2"/>
  <c r="L38" i="2"/>
  <c r="L30" i="2"/>
  <c r="L22" i="2"/>
  <c r="L14" i="2"/>
  <c r="P321" i="2"/>
  <c r="O321" i="2"/>
  <c r="S321" i="2" s="1"/>
  <c r="O317" i="2"/>
  <c r="S317" i="2" s="1"/>
  <c r="P317" i="2"/>
  <c r="P313" i="2"/>
  <c r="O313" i="2"/>
  <c r="S313" i="2" s="1"/>
  <c r="P309" i="2"/>
  <c r="O309" i="2"/>
  <c r="S309" i="2" s="1"/>
  <c r="P305" i="2"/>
  <c r="O305" i="2"/>
  <c r="S305" i="2" s="1"/>
  <c r="P301" i="2"/>
  <c r="O301" i="2"/>
  <c r="S301" i="2" s="1"/>
  <c r="P297" i="2"/>
  <c r="O297" i="2"/>
  <c r="S297" i="2" s="1"/>
  <c r="P293" i="2"/>
  <c r="O293" i="2"/>
  <c r="S293" i="2" s="1"/>
  <c r="P289" i="2"/>
  <c r="O289" i="2"/>
  <c r="S289" i="2" s="1"/>
  <c r="P285" i="2"/>
  <c r="O285" i="2"/>
  <c r="S285" i="2" s="1"/>
  <c r="P281" i="2"/>
  <c r="O281" i="2"/>
  <c r="S281" i="2" s="1"/>
  <c r="P277" i="2"/>
  <c r="O277" i="2"/>
  <c r="S277" i="2" s="1"/>
  <c r="P273" i="2"/>
  <c r="O273" i="2"/>
  <c r="S273" i="2" s="1"/>
  <c r="P269" i="2"/>
  <c r="O269" i="2"/>
  <c r="S269" i="2" s="1"/>
  <c r="P265" i="2"/>
  <c r="O265" i="2"/>
  <c r="S265" i="2" s="1"/>
  <c r="P261" i="2"/>
  <c r="O261" i="2"/>
  <c r="S261" i="2" s="1"/>
  <c r="P257" i="2"/>
  <c r="O257" i="2"/>
  <c r="S257" i="2" s="1"/>
  <c r="P253" i="2"/>
  <c r="O253" i="2"/>
  <c r="S253" i="2" s="1"/>
  <c r="P249" i="2"/>
  <c r="O249" i="2"/>
  <c r="S249" i="2" s="1"/>
  <c r="P245" i="2"/>
  <c r="O245" i="2"/>
  <c r="S245" i="2" s="1"/>
  <c r="P241" i="2"/>
  <c r="O241" i="2"/>
  <c r="S241" i="2" s="1"/>
  <c r="P237" i="2"/>
  <c r="O237" i="2"/>
  <c r="S237" i="2" s="1"/>
  <c r="P275" i="2"/>
  <c r="O275" i="2"/>
  <c r="S275" i="2" s="1"/>
  <c r="P271" i="2"/>
  <c r="O271" i="2"/>
  <c r="S271" i="2" s="1"/>
  <c r="P267" i="2"/>
  <c r="O267" i="2"/>
  <c r="S267" i="2" s="1"/>
  <c r="P263" i="2"/>
  <c r="O263" i="2"/>
  <c r="S263" i="2" s="1"/>
  <c r="P259" i="2"/>
  <c r="O259" i="2"/>
  <c r="S259" i="2" s="1"/>
  <c r="P255" i="2"/>
  <c r="O255" i="2"/>
  <c r="S255" i="2" s="1"/>
  <c r="P251" i="2"/>
  <c r="O251" i="2"/>
  <c r="S251" i="2" s="1"/>
  <c r="P247" i="2"/>
  <c r="O247" i="2"/>
  <c r="S247" i="2" s="1"/>
  <c r="P243" i="2"/>
  <c r="O243" i="2"/>
  <c r="S243" i="2" s="1"/>
  <c r="P239" i="2"/>
  <c r="O239" i="2"/>
  <c r="S239" i="2" s="1"/>
  <c r="P235" i="2"/>
  <c r="O235" i="2"/>
  <c r="S235" i="2" s="1"/>
  <c r="P231" i="2"/>
  <c r="O231" i="2"/>
  <c r="S231" i="2" s="1"/>
  <c r="P227" i="2"/>
  <c r="O227" i="2"/>
  <c r="S227" i="2" s="1"/>
  <c r="P223" i="2"/>
  <c r="O223" i="2"/>
  <c r="S223" i="2" s="1"/>
  <c r="P219" i="2"/>
  <c r="O219" i="2"/>
  <c r="S219" i="2" s="1"/>
  <c r="P215" i="2"/>
  <c r="O215" i="2"/>
  <c r="S215" i="2" s="1"/>
  <c r="P211" i="2"/>
  <c r="O211" i="2"/>
  <c r="S211" i="2" s="1"/>
  <c r="P207" i="2"/>
  <c r="O207" i="2"/>
  <c r="S207" i="2" s="1"/>
  <c r="P203" i="2"/>
  <c r="O203" i="2"/>
  <c r="S203" i="2" s="1"/>
  <c r="P199" i="2"/>
  <c r="O199" i="2"/>
  <c r="S199" i="2" s="1"/>
  <c r="P195" i="2"/>
  <c r="O195" i="2"/>
  <c r="S195" i="2" s="1"/>
  <c r="P191" i="2"/>
  <c r="O191" i="2"/>
  <c r="S191" i="2" s="1"/>
  <c r="P187" i="2"/>
  <c r="O187" i="2"/>
  <c r="S187" i="2" s="1"/>
  <c r="P183" i="2"/>
  <c r="O183" i="2"/>
  <c r="S183" i="2" s="1"/>
  <c r="P179" i="2"/>
  <c r="O179" i="2"/>
  <c r="S179" i="2" s="1"/>
  <c r="P175" i="2"/>
  <c r="O175" i="2"/>
  <c r="S175" i="2" s="1"/>
  <c r="P171" i="2"/>
  <c r="O171" i="2"/>
  <c r="S171" i="2" s="1"/>
  <c r="P167" i="2"/>
  <c r="O167" i="2"/>
  <c r="S167" i="2" s="1"/>
  <c r="P163" i="2"/>
  <c r="O163" i="2"/>
  <c r="S163" i="2" s="1"/>
  <c r="P159" i="2"/>
  <c r="O159" i="2"/>
  <c r="S159" i="2" s="1"/>
  <c r="P155" i="2"/>
  <c r="O155" i="2"/>
  <c r="S155" i="2" s="1"/>
  <c r="P151" i="2"/>
  <c r="O151" i="2"/>
  <c r="S151" i="2" s="1"/>
  <c r="P147" i="2"/>
  <c r="O147" i="2"/>
  <c r="S147" i="2" s="1"/>
  <c r="P143" i="2"/>
  <c r="O143" i="2"/>
  <c r="S143" i="2" s="1"/>
  <c r="P139" i="2"/>
  <c r="O139" i="2"/>
  <c r="S139" i="2" s="1"/>
  <c r="P135" i="2"/>
  <c r="O135" i="2"/>
  <c r="S135" i="2" s="1"/>
  <c r="P131" i="2"/>
  <c r="O131" i="2"/>
  <c r="S131" i="2" s="1"/>
  <c r="P127" i="2"/>
  <c r="O127" i="2"/>
  <c r="S127" i="2" s="1"/>
  <c r="P123" i="2"/>
  <c r="O123" i="2"/>
  <c r="S123" i="2" s="1"/>
  <c r="P119" i="2"/>
  <c r="O119" i="2"/>
  <c r="S119" i="2" s="1"/>
  <c r="P115" i="2"/>
  <c r="O115" i="2"/>
  <c r="S115" i="2" s="1"/>
  <c r="P111" i="2"/>
  <c r="O111" i="2"/>
  <c r="S111" i="2" s="1"/>
  <c r="P107" i="2"/>
  <c r="O107" i="2"/>
  <c r="S107" i="2" s="1"/>
  <c r="P103" i="2"/>
  <c r="O103" i="2"/>
  <c r="S103" i="2" s="1"/>
  <c r="P99" i="2"/>
  <c r="O99" i="2"/>
  <c r="S99" i="2" s="1"/>
  <c r="P95" i="2"/>
  <c r="O95" i="2"/>
  <c r="S95" i="2" s="1"/>
  <c r="P91" i="2"/>
  <c r="O91" i="2"/>
  <c r="S91" i="2" s="1"/>
  <c r="P87" i="2"/>
  <c r="O87" i="2"/>
  <c r="S87" i="2" s="1"/>
  <c r="P83" i="2"/>
  <c r="O83" i="2"/>
  <c r="S83" i="2" s="1"/>
  <c r="P79" i="2"/>
  <c r="O79" i="2"/>
  <c r="S79" i="2" s="1"/>
  <c r="P75" i="2"/>
  <c r="O75" i="2"/>
  <c r="S75" i="2" s="1"/>
  <c r="P71" i="2"/>
  <c r="O71" i="2"/>
  <c r="S71" i="2" s="1"/>
  <c r="P67" i="2"/>
  <c r="O67" i="2"/>
  <c r="S67" i="2" s="1"/>
  <c r="P63" i="2"/>
  <c r="O63" i="2"/>
  <c r="S63" i="2" s="1"/>
  <c r="P59" i="2"/>
  <c r="O59" i="2"/>
  <c r="S59" i="2" s="1"/>
  <c r="P55" i="2"/>
  <c r="O55" i="2"/>
  <c r="S55" i="2" s="1"/>
  <c r="P51" i="2"/>
  <c r="O51" i="2"/>
  <c r="S51" i="2" s="1"/>
  <c r="P47" i="2"/>
  <c r="O47" i="2"/>
  <c r="S47" i="2" s="1"/>
  <c r="P43" i="2"/>
  <c r="O43" i="2"/>
  <c r="S43" i="2" s="1"/>
  <c r="P39" i="2"/>
  <c r="O39" i="2"/>
  <c r="S39" i="2" s="1"/>
  <c r="P35" i="2"/>
  <c r="O35" i="2"/>
  <c r="S35" i="2" s="1"/>
  <c r="P31" i="2"/>
  <c r="O31" i="2"/>
  <c r="S31" i="2" s="1"/>
  <c r="P27" i="2"/>
  <c r="O27" i="2"/>
  <c r="S27" i="2" s="1"/>
  <c r="P23" i="2"/>
  <c r="O23" i="2"/>
  <c r="S23" i="2" s="1"/>
  <c r="P19" i="2"/>
  <c r="O19" i="2"/>
  <c r="S19" i="2" s="1"/>
  <c r="P15" i="2"/>
  <c r="O15" i="2"/>
  <c r="S15" i="2" s="1"/>
  <c r="P11" i="2"/>
  <c r="O11" i="2"/>
  <c r="S11" i="2" s="1"/>
  <c r="O306" i="2"/>
  <c r="S306" i="2" s="1"/>
  <c r="O302" i="2"/>
  <c r="S302" i="2" s="1"/>
  <c r="O298" i="2"/>
  <c r="S298" i="2" s="1"/>
  <c r="O294" i="2"/>
  <c r="S294" i="2" s="1"/>
  <c r="O283" i="2"/>
  <c r="S283" i="2" s="1"/>
  <c r="O278" i="2"/>
  <c r="S278" i="2" s="1"/>
  <c r="O270" i="2"/>
  <c r="S270" i="2" s="1"/>
  <c r="O262" i="2"/>
  <c r="S262" i="2" s="1"/>
  <c r="O254" i="2"/>
  <c r="S254" i="2" s="1"/>
  <c r="O246" i="2"/>
  <c r="S246" i="2" s="1"/>
  <c r="O238" i="2"/>
  <c r="S238" i="2" s="1"/>
  <c r="O230" i="2"/>
  <c r="S230" i="2" s="1"/>
  <c r="O222" i="2"/>
  <c r="S222" i="2" s="1"/>
  <c r="O214" i="2"/>
  <c r="S214" i="2" s="1"/>
  <c r="O206" i="2"/>
  <c r="S206" i="2" s="1"/>
  <c r="O198" i="2"/>
  <c r="S198" i="2" s="1"/>
  <c r="O190" i="2"/>
  <c r="S190" i="2" s="1"/>
  <c r="O182" i="2"/>
  <c r="S182" i="2" s="1"/>
  <c r="O174" i="2"/>
  <c r="S174" i="2" s="1"/>
  <c r="O166" i="2"/>
  <c r="S166" i="2" s="1"/>
  <c r="O158" i="2"/>
  <c r="S158" i="2" s="1"/>
  <c r="O150" i="2"/>
  <c r="S150" i="2" s="1"/>
  <c r="O142" i="2"/>
  <c r="S142" i="2" s="1"/>
  <c r="O134" i="2"/>
  <c r="S134" i="2" s="1"/>
  <c r="O126" i="2"/>
  <c r="S126" i="2" s="1"/>
  <c r="O118" i="2"/>
  <c r="S118" i="2" s="1"/>
  <c r="O110" i="2"/>
  <c r="S110" i="2" s="1"/>
  <c r="O102" i="2"/>
  <c r="S102" i="2" s="1"/>
  <c r="O94" i="2"/>
  <c r="S94" i="2" s="1"/>
  <c r="O86" i="2"/>
  <c r="S86" i="2" s="1"/>
  <c r="O78" i="2"/>
  <c r="S78" i="2" s="1"/>
  <c r="O70" i="2"/>
  <c r="S70" i="2" s="1"/>
  <c r="O62" i="2"/>
  <c r="S62" i="2" s="1"/>
  <c r="O54" i="2"/>
  <c r="S54" i="2" s="1"/>
  <c r="O46" i="2"/>
  <c r="S46" i="2" s="1"/>
  <c r="O38" i="2"/>
  <c r="S38" i="2" s="1"/>
  <c r="O30" i="2"/>
  <c r="S30" i="2" s="1"/>
  <c r="O22" i="2"/>
  <c r="S22" i="2" s="1"/>
  <c r="O14" i="2"/>
  <c r="S14" i="2" s="1"/>
  <c r="O287" i="2"/>
  <c r="S287" i="2" s="1"/>
  <c r="O282" i="2"/>
  <c r="S282" i="2" s="1"/>
  <c r="O229" i="2"/>
  <c r="S229" i="2" s="1"/>
  <c r="O221" i="2"/>
  <c r="S221" i="2" s="1"/>
  <c r="O213" i="2"/>
  <c r="S213" i="2" s="1"/>
  <c r="O205" i="2"/>
  <c r="S205" i="2" s="1"/>
  <c r="O197" i="2"/>
  <c r="S197" i="2" s="1"/>
  <c r="O189" i="2"/>
  <c r="S189" i="2" s="1"/>
  <c r="O181" i="2"/>
  <c r="S181" i="2" s="1"/>
  <c r="O173" i="2"/>
  <c r="S173" i="2" s="1"/>
  <c r="O165" i="2"/>
  <c r="S165" i="2" s="1"/>
  <c r="O157" i="2"/>
  <c r="S157" i="2" s="1"/>
  <c r="O149" i="2"/>
  <c r="S149" i="2" s="1"/>
  <c r="O141" i="2"/>
  <c r="S141" i="2" s="1"/>
  <c r="O133" i="2"/>
  <c r="S133" i="2" s="1"/>
  <c r="O125" i="2"/>
  <c r="S125" i="2" s="1"/>
  <c r="O117" i="2"/>
  <c r="S117" i="2" s="1"/>
  <c r="O109" i="2"/>
  <c r="S109" i="2" s="1"/>
  <c r="O101" i="2"/>
  <c r="S101" i="2" s="1"/>
  <c r="O93" i="2"/>
  <c r="S93" i="2" s="1"/>
  <c r="O85" i="2"/>
  <c r="S85" i="2" s="1"/>
  <c r="O77" i="2"/>
  <c r="S77" i="2" s="1"/>
  <c r="O69" i="2"/>
  <c r="S69" i="2" s="1"/>
  <c r="O61" i="2"/>
  <c r="S61" i="2" s="1"/>
  <c r="O53" i="2"/>
  <c r="S53" i="2" s="1"/>
  <c r="O45" i="2"/>
  <c r="S45" i="2" s="1"/>
  <c r="O37" i="2"/>
  <c r="S37" i="2" s="1"/>
  <c r="O29" i="2"/>
  <c r="S29" i="2" s="1"/>
  <c r="O21" i="2"/>
  <c r="S21" i="2" s="1"/>
  <c r="O13" i="2"/>
  <c r="S13" i="2" s="1"/>
  <c r="O320" i="2"/>
  <c r="S320" i="2" s="1"/>
  <c r="O316" i="2"/>
  <c r="S316" i="2" s="1"/>
  <c r="O312" i="2"/>
  <c r="S312" i="2" s="1"/>
  <c r="O308" i="2"/>
  <c r="S308" i="2" s="1"/>
  <c r="O304" i="2"/>
  <c r="S304" i="2" s="1"/>
  <c r="O300" i="2"/>
  <c r="S300" i="2" s="1"/>
  <c r="O296" i="2"/>
  <c r="S296" i="2" s="1"/>
  <c r="O291" i="2"/>
  <c r="S291" i="2" s="1"/>
  <c r="O286" i="2"/>
  <c r="S286" i="2" s="1"/>
  <c r="O274" i="2"/>
  <c r="S274" i="2" s="1"/>
  <c r="O266" i="2"/>
  <c r="S266" i="2" s="1"/>
  <c r="O258" i="2"/>
  <c r="S258" i="2" s="1"/>
  <c r="O250" i="2"/>
  <c r="S250" i="2" s="1"/>
  <c r="O242" i="2"/>
  <c r="S242" i="2" s="1"/>
  <c r="O234" i="2"/>
  <c r="S234" i="2" s="1"/>
  <c r="O226" i="2"/>
  <c r="S226" i="2" s="1"/>
  <c r="O218" i="2"/>
  <c r="S218" i="2" s="1"/>
  <c r="O210" i="2"/>
  <c r="S210" i="2" s="1"/>
  <c r="O202" i="2"/>
  <c r="S202" i="2" s="1"/>
  <c r="O194" i="2"/>
  <c r="S194" i="2" s="1"/>
  <c r="O186" i="2"/>
  <c r="S186" i="2" s="1"/>
  <c r="O178" i="2"/>
  <c r="S178" i="2" s="1"/>
  <c r="O170" i="2"/>
  <c r="S170" i="2" s="1"/>
  <c r="O162" i="2"/>
  <c r="S162" i="2" s="1"/>
  <c r="O154" i="2"/>
  <c r="S154" i="2" s="1"/>
  <c r="O146" i="2"/>
  <c r="S146" i="2" s="1"/>
  <c r="O138" i="2"/>
  <c r="S138" i="2" s="1"/>
  <c r="O130" i="2"/>
  <c r="S130" i="2" s="1"/>
  <c r="O122" i="2"/>
  <c r="S122" i="2" s="1"/>
  <c r="O114" i="2"/>
  <c r="S114" i="2" s="1"/>
  <c r="O106" i="2"/>
  <c r="S106" i="2" s="1"/>
  <c r="O98" i="2"/>
  <c r="S98" i="2" s="1"/>
  <c r="O90" i="2"/>
  <c r="S90" i="2" s="1"/>
  <c r="O82" i="2"/>
  <c r="S82" i="2" s="1"/>
  <c r="O74" i="2"/>
  <c r="S74" i="2" s="1"/>
  <c r="O66" i="2"/>
  <c r="S66" i="2" s="1"/>
  <c r="O58" i="2"/>
  <c r="S58" i="2" s="1"/>
  <c r="O50" i="2"/>
  <c r="S50" i="2" s="1"/>
  <c r="O42" i="2"/>
  <c r="S42" i="2" s="1"/>
  <c r="O34" i="2"/>
  <c r="S34" i="2" s="1"/>
  <c r="P292" i="2"/>
  <c r="O292" i="2"/>
  <c r="S292" i="2" s="1"/>
  <c r="P288" i="2"/>
  <c r="O288" i="2"/>
  <c r="S288" i="2" s="1"/>
  <c r="P284" i="2"/>
  <c r="O284" i="2"/>
  <c r="S284" i="2" s="1"/>
  <c r="P280" i="2"/>
  <c r="O280" i="2"/>
  <c r="S280" i="2" s="1"/>
  <c r="P276" i="2"/>
  <c r="O276" i="2"/>
  <c r="S276" i="2" s="1"/>
  <c r="P272" i="2"/>
  <c r="O272" i="2"/>
  <c r="S272" i="2" s="1"/>
  <c r="P268" i="2"/>
  <c r="O268" i="2"/>
  <c r="S268" i="2" s="1"/>
  <c r="P264" i="2"/>
  <c r="O264" i="2"/>
  <c r="S264" i="2" s="1"/>
  <c r="P260" i="2"/>
  <c r="O260" i="2"/>
  <c r="S260" i="2" s="1"/>
  <c r="P256" i="2"/>
  <c r="O256" i="2"/>
  <c r="S256" i="2" s="1"/>
  <c r="P252" i="2"/>
  <c r="O252" i="2"/>
  <c r="S252" i="2" s="1"/>
  <c r="P248" i="2"/>
  <c r="O248" i="2"/>
  <c r="S248" i="2" s="1"/>
  <c r="P244" i="2"/>
  <c r="O244" i="2"/>
  <c r="S244" i="2" s="1"/>
  <c r="P240" i="2"/>
  <c r="O240" i="2"/>
  <c r="S240" i="2" s="1"/>
  <c r="P236" i="2"/>
  <c r="O236" i="2"/>
  <c r="S236" i="2" s="1"/>
  <c r="P232" i="2"/>
  <c r="O232" i="2"/>
  <c r="S232" i="2" s="1"/>
  <c r="P228" i="2"/>
  <c r="O228" i="2"/>
  <c r="S228" i="2" s="1"/>
  <c r="P224" i="2"/>
  <c r="O224" i="2"/>
  <c r="S224" i="2" s="1"/>
  <c r="P220" i="2"/>
  <c r="O220" i="2"/>
  <c r="S220" i="2" s="1"/>
  <c r="P216" i="2"/>
  <c r="O216" i="2"/>
  <c r="S216" i="2" s="1"/>
  <c r="P212" i="2"/>
  <c r="O212" i="2"/>
  <c r="S212" i="2" s="1"/>
  <c r="P208" i="2"/>
  <c r="O208" i="2"/>
  <c r="S208" i="2" s="1"/>
  <c r="P204" i="2"/>
  <c r="O204" i="2"/>
  <c r="S204" i="2" s="1"/>
  <c r="P200" i="2"/>
  <c r="O200" i="2"/>
  <c r="S200" i="2" s="1"/>
  <c r="P196" i="2"/>
  <c r="O196" i="2"/>
  <c r="S196" i="2" s="1"/>
  <c r="P192" i="2"/>
  <c r="O192" i="2"/>
  <c r="S192" i="2" s="1"/>
  <c r="P188" i="2"/>
  <c r="O188" i="2"/>
  <c r="S188" i="2" s="1"/>
  <c r="P184" i="2"/>
  <c r="O184" i="2"/>
  <c r="S184" i="2" s="1"/>
  <c r="P180" i="2"/>
  <c r="O180" i="2"/>
  <c r="S180" i="2" s="1"/>
  <c r="P176" i="2"/>
  <c r="O176" i="2"/>
  <c r="S176" i="2" s="1"/>
  <c r="P172" i="2"/>
  <c r="O172" i="2"/>
  <c r="S172" i="2" s="1"/>
  <c r="P168" i="2"/>
  <c r="O168" i="2"/>
  <c r="S168" i="2" s="1"/>
  <c r="P164" i="2"/>
  <c r="O164" i="2"/>
  <c r="S164" i="2" s="1"/>
  <c r="P160" i="2"/>
  <c r="O160" i="2"/>
  <c r="S160" i="2" s="1"/>
  <c r="P156" i="2"/>
  <c r="O156" i="2"/>
  <c r="S156" i="2" s="1"/>
  <c r="P152" i="2"/>
  <c r="O152" i="2"/>
  <c r="S152" i="2" s="1"/>
  <c r="P148" i="2"/>
  <c r="O148" i="2"/>
  <c r="S148" i="2" s="1"/>
  <c r="P144" i="2"/>
  <c r="O144" i="2"/>
  <c r="S144" i="2" s="1"/>
  <c r="P140" i="2"/>
  <c r="O140" i="2"/>
  <c r="S140" i="2" s="1"/>
  <c r="P136" i="2"/>
  <c r="O136" i="2"/>
  <c r="S136" i="2" s="1"/>
  <c r="P132" i="2"/>
  <c r="O132" i="2"/>
  <c r="S132" i="2" s="1"/>
  <c r="P128" i="2"/>
  <c r="O128" i="2"/>
  <c r="S128" i="2" s="1"/>
  <c r="P124" i="2"/>
  <c r="O124" i="2"/>
  <c r="S124" i="2" s="1"/>
  <c r="P120" i="2"/>
  <c r="O120" i="2"/>
  <c r="S120" i="2" s="1"/>
  <c r="P116" i="2"/>
  <c r="O116" i="2"/>
  <c r="S116" i="2" s="1"/>
  <c r="P112" i="2"/>
  <c r="O112" i="2"/>
  <c r="S112" i="2" s="1"/>
  <c r="P108" i="2"/>
  <c r="O108" i="2"/>
  <c r="S108" i="2" s="1"/>
  <c r="P104" i="2"/>
  <c r="O104" i="2"/>
  <c r="S104" i="2" s="1"/>
  <c r="P100" i="2"/>
  <c r="O100" i="2"/>
  <c r="S100" i="2" s="1"/>
  <c r="P96" i="2"/>
  <c r="O96" i="2"/>
  <c r="S96" i="2" s="1"/>
  <c r="P92" i="2"/>
  <c r="O92" i="2"/>
  <c r="S92" i="2" s="1"/>
  <c r="P88" i="2"/>
  <c r="O88" i="2"/>
  <c r="S88" i="2" s="1"/>
  <c r="P84" i="2"/>
  <c r="O84" i="2"/>
  <c r="S84" i="2" s="1"/>
  <c r="P80" i="2"/>
  <c r="O80" i="2"/>
  <c r="S80" i="2" s="1"/>
  <c r="P76" i="2"/>
  <c r="O76" i="2"/>
  <c r="S76" i="2" s="1"/>
  <c r="P72" i="2"/>
  <c r="O72" i="2"/>
  <c r="S72" i="2" s="1"/>
  <c r="P68" i="2"/>
  <c r="O68" i="2"/>
  <c r="S68" i="2" s="1"/>
  <c r="P64" i="2"/>
  <c r="O64" i="2"/>
  <c r="S64" i="2" s="1"/>
  <c r="P60" i="2"/>
  <c r="O60" i="2"/>
  <c r="S60" i="2" s="1"/>
  <c r="P56" i="2"/>
  <c r="O56" i="2"/>
  <c r="S56" i="2" s="1"/>
  <c r="P52" i="2"/>
  <c r="O52" i="2"/>
  <c r="S52" i="2" s="1"/>
  <c r="P48" i="2"/>
  <c r="O48" i="2"/>
  <c r="S48" i="2" s="1"/>
  <c r="P44" i="2"/>
  <c r="O44" i="2"/>
  <c r="S44" i="2" s="1"/>
  <c r="P40" i="2"/>
  <c r="O40" i="2"/>
  <c r="S40" i="2" s="1"/>
  <c r="P36" i="2"/>
  <c r="O36" i="2"/>
  <c r="S36" i="2" s="1"/>
  <c r="P32" i="2"/>
  <c r="O32" i="2"/>
  <c r="S32" i="2" s="1"/>
  <c r="P28" i="2"/>
  <c r="O28" i="2"/>
  <c r="S28" i="2" s="1"/>
  <c r="P24" i="2"/>
  <c r="O24" i="2"/>
  <c r="S24" i="2" s="1"/>
  <c r="P20" i="2"/>
  <c r="O20" i="2"/>
  <c r="S20" i="2" s="1"/>
  <c r="P16" i="2"/>
  <c r="O16" i="2"/>
  <c r="S16" i="2" s="1"/>
  <c r="P12" i="2"/>
  <c r="O12" i="2"/>
  <c r="S12" i="2" s="1"/>
  <c r="P8" i="2"/>
  <c r="O8" i="2"/>
  <c r="S8" i="2" s="1"/>
  <c r="O319" i="2"/>
  <c r="S319" i="2" s="1"/>
  <c r="O315" i="2"/>
  <c r="S315" i="2" s="1"/>
  <c r="O311" i="2"/>
  <c r="S311" i="2" s="1"/>
  <c r="O307" i="2"/>
  <c r="S307" i="2" s="1"/>
  <c r="O303" i="2"/>
  <c r="S303" i="2" s="1"/>
  <c r="O299" i="2"/>
  <c r="S299" i="2" s="1"/>
  <c r="O295" i="2"/>
  <c r="S295" i="2" s="1"/>
  <c r="O290" i="2"/>
  <c r="S290" i="2" s="1"/>
  <c r="O279" i="2"/>
  <c r="S279" i="2" s="1"/>
  <c r="O233" i="2"/>
  <c r="S233" i="2" s="1"/>
  <c r="O225" i="2"/>
  <c r="S225" i="2" s="1"/>
  <c r="O217" i="2"/>
  <c r="S217" i="2" s="1"/>
  <c r="O209" i="2"/>
  <c r="S209" i="2" s="1"/>
  <c r="O201" i="2"/>
  <c r="S201" i="2" s="1"/>
  <c r="O193" i="2"/>
  <c r="S193" i="2" s="1"/>
  <c r="O185" i="2"/>
  <c r="S185" i="2" s="1"/>
  <c r="O177" i="2"/>
  <c r="S177" i="2" s="1"/>
  <c r="O169" i="2"/>
  <c r="S169" i="2" s="1"/>
  <c r="O161" i="2"/>
  <c r="S161" i="2" s="1"/>
  <c r="O153" i="2"/>
  <c r="S153" i="2" s="1"/>
  <c r="O145" i="2"/>
  <c r="S145" i="2" s="1"/>
  <c r="O137" i="2"/>
  <c r="S137" i="2" s="1"/>
  <c r="O129" i="2"/>
  <c r="S129" i="2" s="1"/>
  <c r="O121" i="2"/>
  <c r="S121" i="2" s="1"/>
  <c r="O113" i="2"/>
  <c r="S113" i="2" s="1"/>
  <c r="O105" i="2"/>
  <c r="S105" i="2" s="1"/>
  <c r="O97" i="2"/>
  <c r="S97" i="2" s="1"/>
  <c r="O89" i="2"/>
  <c r="S89" i="2" s="1"/>
  <c r="O81" i="2"/>
  <c r="S81" i="2" s="1"/>
  <c r="O73" i="2"/>
  <c r="S73" i="2" s="1"/>
  <c r="O65" i="2"/>
  <c r="S65" i="2" s="1"/>
  <c r="O57" i="2"/>
  <c r="S57" i="2" s="1"/>
  <c r="O49" i="2"/>
  <c r="S49" i="2" s="1"/>
  <c r="O41" i="2"/>
  <c r="S41" i="2" s="1"/>
  <c r="O33" i="2"/>
  <c r="S33" i="2" s="1"/>
  <c r="O25" i="2"/>
  <c r="S25" i="2" s="1"/>
  <c r="O17" i="2"/>
  <c r="S17" i="2" s="1"/>
  <c r="O9" i="2"/>
  <c r="S9" i="2" s="1"/>
  <c r="A2" i="4"/>
  <c r="A1" i="4"/>
  <c r="A2" i="5"/>
  <c r="A1" i="5"/>
  <c r="A2" i="3"/>
  <c r="A1" i="3"/>
  <c r="B7" i="5" l="1"/>
  <c r="B8" i="5"/>
  <c r="B9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V16" i="3"/>
  <c r="M65" i="2"/>
  <c r="N6" i="2"/>
  <c r="P6" i="2" s="1"/>
  <c r="K6" i="2"/>
  <c r="J6" i="2"/>
  <c r="M219" i="2" l="1"/>
  <c r="M218" i="2"/>
  <c r="M78" i="2"/>
  <c r="M247" i="2"/>
  <c r="V32" i="3"/>
  <c r="O6" i="2"/>
  <c r="V308" i="3"/>
  <c r="M250" i="2"/>
  <c r="V36" i="3"/>
  <c r="V28" i="3"/>
  <c r="Q18" i="2"/>
  <c r="R18" i="2" s="1"/>
  <c r="V42" i="3"/>
  <c r="M242" i="2"/>
  <c r="V144" i="3"/>
  <c r="V131" i="3"/>
  <c r="V127" i="3"/>
  <c r="V279" i="3"/>
  <c r="V80" i="3"/>
  <c r="Q60" i="2"/>
  <c r="R60" i="2" s="1"/>
  <c r="M282" i="2"/>
  <c r="M196" i="2"/>
  <c r="M308" i="2"/>
  <c r="M302" i="2"/>
  <c r="M298" i="2"/>
  <c r="M317" i="2"/>
  <c r="V261" i="3"/>
  <c r="V247" i="3"/>
  <c r="V160" i="3"/>
  <c r="V155" i="3"/>
  <c r="V148" i="3"/>
  <c r="V56" i="3"/>
  <c r="V39" i="3"/>
  <c r="V285" i="3"/>
  <c r="M279" i="2"/>
  <c r="M278" i="2"/>
  <c r="M274" i="2"/>
  <c r="M258" i="2"/>
  <c r="M172" i="2"/>
  <c r="M161" i="2"/>
  <c r="V157" i="3"/>
  <c r="M113" i="2"/>
  <c r="M121" i="2"/>
  <c r="V88" i="3"/>
  <c r="M84" i="2"/>
  <c r="V76" i="3"/>
  <c r="M56" i="2"/>
  <c r="M37" i="2"/>
  <c r="M54" i="2"/>
  <c r="M48" i="2"/>
  <c r="M36" i="2"/>
  <c r="T36" i="2" s="1"/>
  <c r="M28" i="2"/>
  <c r="M294" i="2"/>
  <c r="Q82" i="2"/>
  <c r="R82" i="2" s="1"/>
  <c r="M301" i="2"/>
  <c r="M102" i="2"/>
  <c r="M93" i="2"/>
  <c r="M9" i="2"/>
  <c r="M246" i="2"/>
  <c r="M207" i="2"/>
  <c r="M313" i="2"/>
  <c r="V298" i="3"/>
  <c r="V161" i="3"/>
  <c r="Q141" i="2"/>
  <c r="R141" i="2" s="1"/>
  <c r="M229" i="2"/>
  <c r="M223" i="2"/>
  <c r="M123" i="2"/>
  <c r="M120" i="2"/>
  <c r="M101" i="2"/>
  <c r="M51" i="2"/>
  <c r="M295" i="2"/>
  <c r="M231" i="2"/>
  <c r="M221" i="2"/>
  <c r="M215" i="2"/>
  <c r="M209" i="2"/>
  <c r="M157" i="2"/>
  <c r="M129" i="2"/>
  <c r="T129" i="2" s="1"/>
  <c r="M128" i="2"/>
  <c r="M117" i="2"/>
  <c r="M106" i="2"/>
  <c r="M94" i="2"/>
  <c r="B10" i="5"/>
  <c r="B6" i="5"/>
  <c r="M321" i="2"/>
  <c r="M312" i="2"/>
  <c r="M275" i="2"/>
  <c r="M239" i="2"/>
  <c r="M235" i="2"/>
  <c r="M234" i="2"/>
  <c r="M211" i="2"/>
  <c r="V143" i="3"/>
  <c r="V147" i="3"/>
  <c r="V23" i="3"/>
  <c r="V274" i="3"/>
  <c r="M267" i="2"/>
  <c r="V258" i="3"/>
  <c r="M251" i="2"/>
  <c r="T251" i="2" s="1"/>
  <c r="M226" i="2"/>
  <c r="V195" i="3"/>
  <c r="Q161" i="2"/>
  <c r="R161" i="2" s="1"/>
  <c r="M144" i="2"/>
  <c r="M140" i="2"/>
  <c r="M72" i="2"/>
  <c r="T72" i="2" s="1"/>
  <c r="V24" i="3"/>
  <c r="M20" i="2"/>
  <c r="M18" i="2"/>
  <c r="T18" i="2" s="1"/>
  <c r="M87" i="2"/>
  <c r="Q320" i="2"/>
  <c r="R320" i="2" s="1"/>
  <c r="M305" i="2"/>
  <c r="M304" i="2"/>
  <c r="M293" i="2"/>
  <c r="M289" i="2"/>
  <c r="M287" i="2"/>
  <c r="M262" i="2"/>
  <c r="M255" i="2"/>
  <c r="M241" i="2"/>
  <c r="M217" i="2"/>
  <c r="M105" i="2"/>
  <c r="M41" i="2"/>
  <c r="Q36" i="2"/>
  <c r="R36" i="2" s="1"/>
  <c r="M30" i="2"/>
  <c r="M320" i="2"/>
  <c r="T320" i="2" s="1"/>
  <c r="Q316" i="2"/>
  <c r="R316" i="2" s="1"/>
  <c r="M311" i="2"/>
  <c r="Q304" i="2"/>
  <c r="R304" i="2" s="1"/>
  <c r="M285" i="2"/>
  <c r="M273" i="2"/>
  <c r="M271" i="2"/>
  <c r="M257" i="2"/>
  <c r="Q251" i="2"/>
  <c r="R251" i="2" s="1"/>
  <c r="M237" i="2"/>
  <c r="M206" i="2"/>
  <c r="M199" i="2"/>
  <c r="M198" i="2"/>
  <c r="M188" i="2"/>
  <c r="M182" i="2"/>
  <c r="M180" i="2"/>
  <c r="M176" i="2"/>
  <c r="M167" i="2"/>
  <c r="M164" i="2"/>
  <c r="M283" i="2"/>
  <c r="T283" i="2" s="1"/>
  <c r="M145" i="2"/>
  <c r="M81" i="2"/>
  <c r="M75" i="2"/>
  <c r="M61" i="2"/>
  <c r="M47" i="2"/>
  <c r="M38" i="2"/>
  <c r="M33" i="2"/>
  <c r="M25" i="2"/>
  <c r="M17" i="2"/>
  <c r="M319" i="2"/>
  <c r="M316" i="2"/>
  <c r="M309" i="2"/>
  <c r="M296" i="2"/>
  <c r="M286" i="2"/>
  <c r="M270" i="2"/>
  <c r="M259" i="2"/>
  <c r="T259" i="2" s="1"/>
  <c r="M225" i="2"/>
  <c r="M213" i="2"/>
  <c r="M210" i="2"/>
  <c r="M201" i="2"/>
  <c r="Q197" i="2"/>
  <c r="R197" i="2" s="1"/>
  <c r="M183" i="2"/>
  <c r="M171" i="2"/>
  <c r="M166" i="2"/>
  <c r="M162" i="2"/>
  <c r="M153" i="2"/>
  <c r="M149" i="2"/>
  <c r="M137" i="2"/>
  <c r="M133" i="2"/>
  <c r="M132" i="2"/>
  <c r="Q129" i="2"/>
  <c r="R129" i="2" s="1"/>
  <c r="M119" i="2"/>
  <c r="M98" i="2"/>
  <c r="M97" i="2"/>
  <c r="M90" i="2"/>
  <c r="M89" i="2"/>
  <c r="M82" i="2"/>
  <c r="T82" i="2" s="1"/>
  <c r="M77" i="2"/>
  <c r="Q72" i="2"/>
  <c r="R72" i="2" s="1"/>
  <c r="M49" i="2"/>
  <c r="M233" i="2"/>
  <c r="M227" i="2"/>
  <c r="M203" i="2"/>
  <c r="M202" i="2"/>
  <c r="M195" i="2"/>
  <c r="M192" i="2"/>
  <c r="M184" i="2"/>
  <c r="Q16" i="2"/>
  <c r="R16" i="2" s="1"/>
  <c r="M303" i="2"/>
  <c r="M290" i="2"/>
  <c r="M281" i="2"/>
  <c r="M277" i="2"/>
  <c r="M263" i="2"/>
  <c r="M254" i="2"/>
  <c r="T254" i="2" s="1"/>
  <c r="M243" i="2"/>
  <c r="M205" i="2"/>
  <c r="M175" i="2"/>
  <c r="M139" i="2"/>
  <c r="M135" i="2"/>
  <c r="M125" i="2"/>
  <c r="T125" i="2" s="1"/>
  <c r="M124" i="2"/>
  <c r="M109" i="2"/>
  <c r="Q66" i="2"/>
  <c r="R66" i="2" s="1"/>
  <c r="M59" i="2"/>
  <c r="V316" i="3"/>
  <c r="V266" i="3"/>
  <c r="V255" i="3"/>
  <c r="Q247" i="2"/>
  <c r="R247" i="2" s="1"/>
  <c r="M187" i="2"/>
  <c r="V180" i="3"/>
  <c r="V153" i="3"/>
  <c r="V152" i="3"/>
  <c r="V151" i="3"/>
  <c r="V141" i="3"/>
  <c r="M71" i="2"/>
  <c r="M68" i="2"/>
  <c r="M53" i="2"/>
  <c r="M13" i="2"/>
  <c r="V307" i="3"/>
  <c r="M299" i="2"/>
  <c r="V282" i="3"/>
  <c r="Q275" i="2"/>
  <c r="R275" i="2" s="1"/>
  <c r="V249" i="3"/>
  <c r="M222" i="2"/>
  <c r="M214" i="2"/>
  <c r="M168" i="2"/>
  <c r="M165" i="2"/>
  <c r="V159" i="3"/>
  <c r="V137" i="3"/>
  <c r="M136" i="2"/>
  <c r="V133" i="3"/>
  <c r="M26" i="2"/>
  <c r="M238" i="2"/>
  <c r="M230" i="2"/>
  <c r="M191" i="2"/>
  <c r="M181" i="2"/>
  <c r="M152" i="2"/>
  <c r="M141" i="2"/>
  <c r="T141" i="2" s="1"/>
  <c r="M58" i="2"/>
  <c r="M55" i="2"/>
  <c r="V34" i="3"/>
  <c r="V40" i="3"/>
  <c r="V18" i="3"/>
  <c r="V319" i="3"/>
  <c r="Q317" i="2"/>
  <c r="R317" i="2" s="1"/>
  <c r="V317" i="3"/>
  <c r="V315" i="3"/>
  <c r="M315" i="2"/>
  <c r="Q313" i="2"/>
  <c r="R313" i="2" s="1"/>
  <c r="Q312" i="2"/>
  <c r="R312" i="2" s="1"/>
  <c r="V303" i="3"/>
  <c r="Q299" i="2"/>
  <c r="R299" i="2" s="1"/>
  <c r="M297" i="2"/>
  <c r="M292" i="2"/>
  <c r="M291" i="2"/>
  <c r="Q270" i="2"/>
  <c r="R270" i="2" s="1"/>
  <c r="V269" i="3"/>
  <c r="V267" i="3"/>
  <c r="M266" i="2"/>
  <c r="M265" i="2"/>
  <c r="V263" i="3"/>
  <c r="V262" i="3"/>
  <c r="Q254" i="2"/>
  <c r="R254" i="2" s="1"/>
  <c r="V253" i="3"/>
  <c r="V251" i="3"/>
  <c r="V242" i="3"/>
  <c r="V241" i="3"/>
  <c r="V239" i="3"/>
  <c r="Q226" i="2"/>
  <c r="R226" i="2" s="1"/>
  <c r="V225" i="3"/>
  <c r="Q223" i="2"/>
  <c r="R223" i="2" s="1"/>
  <c r="V156" i="3"/>
  <c r="Q88" i="2"/>
  <c r="R88" i="2" s="1"/>
  <c r="Q76" i="2"/>
  <c r="R76" i="2" s="1"/>
  <c r="Q308" i="2"/>
  <c r="R308" i="2" s="1"/>
  <c r="Q291" i="2"/>
  <c r="R291" i="2" s="1"/>
  <c r="V287" i="3"/>
  <c r="V283" i="3"/>
  <c r="Q278" i="2"/>
  <c r="R278" i="2" s="1"/>
  <c r="V277" i="3"/>
  <c r="V271" i="3"/>
  <c r="V270" i="3"/>
  <c r="Q263" i="2"/>
  <c r="R263" i="2" s="1"/>
  <c r="Q262" i="2"/>
  <c r="R262" i="2" s="1"/>
  <c r="V259" i="3"/>
  <c r="Q255" i="2"/>
  <c r="R255" i="2" s="1"/>
  <c r="V254" i="3"/>
  <c r="V250" i="3"/>
  <c r="V238" i="3"/>
  <c r="V237" i="3"/>
  <c r="V235" i="3"/>
  <c r="V222" i="3"/>
  <c r="V221" i="3"/>
  <c r="V219" i="3"/>
  <c r="Q295" i="2"/>
  <c r="R295" i="2" s="1"/>
  <c r="Q321" i="2"/>
  <c r="R321" i="2" s="1"/>
  <c r="V311" i="3"/>
  <c r="Q309" i="2"/>
  <c r="R309" i="2" s="1"/>
  <c r="V309" i="3"/>
  <c r="M307" i="2"/>
  <c r="Q305" i="2"/>
  <c r="R305" i="2" s="1"/>
  <c r="M300" i="2"/>
  <c r="V294" i="3"/>
  <c r="V290" i="3"/>
  <c r="Q287" i="2"/>
  <c r="R287" i="2" s="1"/>
  <c r="V286" i="3"/>
  <c r="Q283" i="2"/>
  <c r="R283" i="2" s="1"/>
  <c r="Q271" i="2"/>
  <c r="R271" i="2" s="1"/>
  <c r="Q259" i="2"/>
  <c r="R259" i="2" s="1"/>
  <c r="Q234" i="2"/>
  <c r="R234" i="2" s="1"/>
  <c r="V233" i="3"/>
  <c r="V231" i="3"/>
  <c r="Q218" i="2"/>
  <c r="R218" i="2" s="1"/>
  <c r="V217" i="3"/>
  <c r="V215" i="3"/>
  <c r="V209" i="3"/>
  <c r="Q125" i="2"/>
  <c r="R125" i="2" s="1"/>
  <c r="Q267" i="2"/>
  <c r="R267" i="2" s="1"/>
  <c r="Q246" i="2"/>
  <c r="R246" i="2" s="1"/>
  <c r="V245" i="3"/>
  <c r="V243" i="3"/>
  <c r="Q230" i="2"/>
  <c r="R230" i="2" s="1"/>
  <c r="V229" i="3"/>
  <c r="V227" i="3"/>
  <c r="Q214" i="2"/>
  <c r="R214" i="2" s="1"/>
  <c r="V213" i="3"/>
  <c r="M249" i="2"/>
  <c r="V211" i="3"/>
  <c r="V207" i="3"/>
  <c r="V203" i="3"/>
  <c r="V199" i="3"/>
  <c r="M194" i="2"/>
  <c r="V191" i="3"/>
  <c r="V187" i="3"/>
  <c r="M179" i="2"/>
  <c r="M178" i="2"/>
  <c r="M177" i="2"/>
  <c r="T177" i="2" s="1"/>
  <c r="M174" i="2"/>
  <c r="M173" i="2"/>
  <c r="M170" i="2"/>
  <c r="M169" i="2"/>
  <c r="M156" i="2"/>
  <c r="V149" i="3"/>
  <c r="V145" i="3"/>
  <c r="V140" i="3"/>
  <c r="V139" i="3"/>
  <c r="V136" i="3"/>
  <c r="V135" i="3"/>
  <c r="M131" i="2"/>
  <c r="V129" i="3"/>
  <c r="M127" i="2"/>
  <c r="V125" i="3"/>
  <c r="V121" i="3"/>
  <c r="V117" i="3"/>
  <c r="V113" i="3"/>
  <c r="V109" i="3"/>
  <c r="Q106" i="2"/>
  <c r="R106" i="2" s="1"/>
  <c r="V72" i="3"/>
  <c r="V64" i="3"/>
  <c r="V60" i="3"/>
  <c r="Q28" i="2"/>
  <c r="R28" i="2" s="1"/>
  <c r="Q24" i="2"/>
  <c r="R24" i="2" s="1"/>
  <c r="Q210" i="2"/>
  <c r="R210" i="2" s="1"/>
  <c r="Q206" i="2"/>
  <c r="R206" i="2" s="1"/>
  <c r="Q202" i="2"/>
  <c r="R202" i="2" s="1"/>
  <c r="Q198" i="2"/>
  <c r="R198" i="2" s="1"/>
  <c r="Q195" i="2"/>
  <c r="R195" i="2" s="1"/>
  <c r="Q177" i="2"/>
  <c r="R177" i="2" s="1"/>
  <c r="V164" i="3"/>
  <c r="Q157" i="2"/>
  <c r="R157" i="2" s="1"/>
  <c r="Q156" i="2"/>
  <c r="R156" i="2" s="1"/>
  <c r="Q153" i="2"/>
  <c r="R153" i="2" s="1"/>
  <c r="Q148" i="2"/>
  <c r="R148" i="2" s="1"/>
  <c r="Q140" i="2"/>
  <c r="R140" i="2" s="1"/>
  <c r="Q137" i="2"/>
  <c r="R137" i="2" s="1"/>
  <c r="Q133" i="2"/>
  <c r="R133" i="2" s="1"/>
  <c r="V132" i="3"/>
  <c r="V128" i="3"/>
  <c r="Q124" i="2"/>
  <c r="R124" i="2" s="1"/>
  <c r="Q98" i="2"/>
  <c r="R98" i="2" s="1"/>
  <c r="Q90" i="2"/>
  <c r="R90" i="2" s="1"/>
  <c r="V70" i="3"/>
  <c r="V58" i="3"/>
  <c r="Q58" i="2"/>
  <c r="R58" i="2" s="1"/>
  <c r="V44" i="3"/>
  <c r="V38" i="3"/>
  <c r="V30" i="3"/>
  <c r="V22" i="3"/>
  <c r="V210" i="3"/>
  <c r="V206" i="3"/>
  <c r="V205" i="3"/>
  <c r="V202" i="3"/>
  <c r="V201" i="3"/>
  <c r="V198" i="3"/>
  <c r="Q196" i="2"/>
  <c r="R196" i="2" s="1"/>
  <c r="Q193" i="2"/>
  <c r="R193" i="2" s="1"/>
  <c r="Q192" i="2"/>
  <c r="R192" i="2" s="1"/>
  <c r="M190" i="2"/>
  <c r="Q188" i="2"/>
  <c r="R188" i="2" s="1"/>
  <c r="M186" i="2"/>
  <c r="Q184" i="2"/>
  <c r="R184" i="2" s="1"/>
  <c r="V176" i="3"/>
  <c r="V172" i="3"/>
  <c r="V168" i="3"/>
  <c r="M163" i="2"/>
  <c r="M160" i="2"/>
  <c r="M148" i="2"/>
  <c r="T148" i="2" s="1"/>
  <c r="Q132" i="2"/>
  <c r="R132" i="2" s="1"/>
  <c r="V124" i="3"/>
  <c r="V123" i="3"/>
  <c r="V120" i="3"/>
  <c r="V119" i="3"/>
  <c r="Q118" i="2"/>
  <c r="R118" i="2" s="1"/>
  <c r="Q110" i="2"/>
  <c r="R110" i="2" s="1"/>
  <c r="Q102" i="2"/>
  <c r="R102" i="2" s="1"/>
  <c r="Q94" i="2"/>
  <c r="R94" i="2" s="1"/>
  <c r="M88" i="2"/>
  <c r="T88" i="2" s="1"/>
  <c r="V86" i="3"/>
  <c r="V82" i="3"/>
  <c r="M80" i="2"/>
  <c r="M76" i="2"/>
  <c r="T76" i="2" s="1"/>
  <c r="M66" i="2"/>
  <c r="T66" i="2" s="1"/>
  <c r="V66" i="3"/>
  <c r="Q56" i="2"/>
  <c r="R56" i="2" s="1"/>
  <c r="V48" i="3"/>
  <c r="M45" i="2"/>
  <c r="M43" i="2"/>
  <c r="Q40" i="2"/>
  <c r="R40" i="2" s="1"/>
  <c r="Q32" i="2"/>
  <c r="R32" i="2" s="1"/>
  <c r="M29" i="2"/>
  <c r="V27" i="3"/>
  <c r="M21" i="2"/>
  <c r="V54" i="3"/>
  <c r="V52" i="3"/>
  <c r="Q20" i="2"/>
  <c r="R20" i="2" s="1"/>
  <c r="V20" i="3"/>
  <c r="M64" i="2"/>
  <c r="M62" i="2"/>
  <c r="M60" i="2"/>
  <c r="T60" i="2" s="1"/>
  <c r="M44" i="2"/>
  <c r="Q42" i="2"/>
  <c r="R42" i="2" s="1"/>
  <c r="M42" i="2"/>
  <c r="Q34" i="2"/>
  <c r="R34" i="2" s="1"/>
  <c r="M32" i="2"/>
  <c r="V26" i="3"/>
  <c r="M22" i="2"/>
  <c r="M16" i="2"/>
  <c r="V14" i="3"/>
  <c r="M12" i="2"/>
  <c r="V10" i="3"/>
  <c r="M8" i="2"/>
  <c r="Q7" i="2"/>
  <c r="R7" i="2" s="1"/>
  <c r="M52" i="2"/>
  <c r="M46" i="2"/>
  <c r="M40" i="2"/>
  <c r="T40" i="2" s="1"/>
  <c r="M34" i="2"/>
  <c r="Q26" i="2"/>
  <c r="R26" i="2" s="1"/>
  <c r="M24" i="2"/>
  <c r="T24" i="2" s="1"/>
  <c r="M14" i="2"/>
  <c r="M10" i="2"/>
  <c r="V7" i="3"/>
  <c r="V19" i="3"/>
  <c r="V321" i="3"/>
  <c r="V314" i="3"/>
  <c r="V305" i="3"/>
  <c r="V318" i="3"/>
  <c r="Q319" i="2"/>
  <c r="R319" i="2" s="1"/>
  <c r="Q318" i="2"/>
  <c r="R318" i="2" s="1"/>
  <c r="M318" i="2"/>
  <c r="T318" i="2" s="1"/>
  <c r="Q315" i="2"/>
  <c r="R315" i="2" s="1"/>
  <c r="Q314" i="2"/>
  <c r="R314" i="2" s="1"/>
  <c r="M314" i="2"/>
  <c r="Q311" i="2"/>
  <c r="R311" i="2" s="1"/>
  <c r="M310" i="2"/>
  <c r="Q307" i="2"/>
  <c r="R307" i="2" s="1"/>
  <c r="M306" i="2"/>
  <c r="Q303" i="2"/>
  <c r="R303" i="2" s="1"/>
  <c r="Q294" i="2"/>
  <c r="R294" i="2" s="1"/>
  <c r="V291" i="3"/>
  <c r="Q290" i="2"/>
  <c r="R290" i="2" s="1"/>
  <c r="Q282" i="2"/>
  <c r="R282" i="2" s="1"/>
  <c r="V281" i="3"/>
  <c r="Q274" i="2"/>
  <c r="R274" i="2" s="1"/>
  <c r="V273" i="3"/>
  <c r="Q266" i="2"/>
  <c r="R266" i="2" s="1"/>
  <c r="V265" i="3"/>
  <c r="Q258" i="2"/>
  <c r="R258" i="2" s="1"/>
  <c r="V257" i="3"/>
  <c r="V240" i="3"/>
  <c r="V236" i="3"/>
  <c r="V232" i="3"/>
  <c r="V228" i="3"/>
  <c r="V224" i="3"/>
  <c r="V220" i="3"/>
  <c r="V216" i="3"/>
  <c r="V212" i="3"/>
  <c r="V208" i="3"/>
  <c r="V204" i="3"/>
  <c r="V200" i="3"/>
  <c r="V310" i="3"/>
  <c r="V306" i="3"/>
  <c r="Q302" i="2"/>
  <c r="R302" i="2" s="1"/>
  <c r="V301" i="3"/>
  <c r="Q300" i="2"/>
  <c r="R300" i="2" s="1"/>
  <c r="V297" i="3"/>
  <c r="Q296" i="2"/>
  <c r="R296" i="2" s="1"/>
  <c r="V293" i="3"/>
  <c r="Q292" i="2"/>
  <c r="R292" i="2" s="1"/>
  <c r="V289" i="3"/>
  <c r="Q285" i="2"/>
  <c r="R285" i="2" s="1"/>
  <c r="M284" i="2"/>
  <c r="Q277" i="2"/>
  <c r="R277" i="2" s="1"/>
  <c r="M276" i="2"/>
  <c r="Q269" i="2"/>
  <c r="R269" i="2" s="1"/>
  <c r="M268" i="2"/>
  <c r="Q261" i="2"/>
  <c r="R261" i="2" s="1"/>
  <c r="M260" i="2"/>
  <c r="M256" i="2"/>
  <c r="V252" i="3"/>
  <c r="U251" i="3"/>
  <c r="Q250" i="2"/>
  <c r="R250" i="2" s="1"/>
  <c r="M248" i="2"/>
  <c r="V244" i="3"/>
  <c r="Q242" i="2"/>
  <c r="R242" i="2" s="1"/>
  <c r="V300" i="3"/>
  <c r="Q298" i="2"/>
  <c r="R298" i="2" s="1"/>
  <c r="V296" i="3"/>
  <c r="V292" i="3"/>
  <c r="V268" i="3"/>
  <c r="M288" i="2"/>
  <c r="Q281" i="2"/>
  <c r="R281" i="2" s="1"/>
  <c r="M280" i="2"/>
  <c r="Q273" i="2"/>
  <c r="R273" i="2" s="1"/>
  <c r="M272" i="2"/>
  <c r="M269" i="2"/>
  <c r="T269" i="2" s="1"/>
  <c r="Q265" i="2"/>
  <c r="R265" i="2" s="1"/>
  <c r="M264" i="2"/>
  <c r="M261" i="2"/>
  <c r="T261" i="2" s="1"/>
  <c r="Q257" i="2"/>
  <c r="R257" i="2" s="1"/>
  <c r="V256" i="3"/>
  <c r="M253" i="2"/>
  <c r="M252" i="2"/>
  <c r="V248" i="3"/>
  <c r="M245" i="2"/>
  <c r="M244" i="2"/>
  <c r="Q169" i="2"/>
  <c r="R169" i="2" s="1"/>
  <c r="V169" i="3"/>
  <c r="Q165" i="2"/>
  <c r="R165" i="2" s="1"/>
  <c r="V165" i="3"/>
  <c r="M138" i="2"/>
  <c r="M112" i="2"/>
  <c r="V112" i="3"/>
  <c r="M111" i="2"/>
  <c r="V111" i="3"/>
  <c r="M197" i="2"/>
  <c r="T197" i="2" s="1"/>
  <c r="M193" i="2"/>
  <c r="T193" i="2" s="1"/>
  <c r="V183" i="3"/>
  <c r="Q181" i="2"/>
  <c r="R181" i="2" s="1"/>
  <c r="V181" i="3"/>
  <c r="U141" i="3"/>
  <c r="M130" i="2"/>
  <c r="Q253" i="2"/>
  <c r="R253" i="2" s="1"/>
  <c r="Q249" i="2"/>
  <c r="R249" i="2" s="1"/>
  <c r="Q241" i="2"/>
  <c r="R241" i="2" s="1"/>
  <c r="Q240" i="2"/>
  <c r="R240" i="2" s="1"/>
  <c r="M240" i="2"/>
  <c r="T240" i="2" s="1"/>
  <c r="Q237" i="2"/>
  <c r="R237" i="2" s="1"/>
  <c r="Q236" i="2"/>
  <c r="R236" i="2" s="1"/>
  <c r="M236" i="2"/>
  <c r="Q233" i="2"/>
  <c r="R233" i="2" s="1"/>
  <c r="Q232" i="2"/>
  <c r="R232" i="2" s="1"/>
  <c r="M232" i="2"/>
  <c r="T232" i="2" s="1"/>
  <c r="Q228" i="2"/>
  <c r="R228" i="2" s="1"/>
  <c r="M228" i="2"/>
  <c r="T228" i="2" s="1"/>
  <c r="Q224" i="2"/>
  <c r="R224" i="2" s="1"/>
  <c r="M224" i="2"/>
  <c r="T224" i="2" s="1"/>
  <c r="Q221" i="2"/>
  <c r="R221" i="2" s="1"/>
  <c r="Q220" i="2"/>
  <c r="R220" i="2" s="1"/>
  <c r="M220" i="2"/>
  <c r="Q217" i="2"/>
  <c r="R217" i="2" s="1"/>
  <c r="Q216" i="2"/>
  <c r="R216" i="2" s="1"/>
  <c r="M216" i="2"/>
  <c r="T216" i="2" s="1"/>
  <c r="Q212" i="2"/>
  <c r="R212" i="2" s="1"/>
  <c r="M212" i="2"/>
  <c r="T212" i="2" s="1"/>
  <c r="Q209" i="2"/>
  <c r="R209" i="2" s="1"/>
  <c r="Q208" i="2"/>
  <c r="R208" i="2" s="1"/>
  <c r="M208" i="2"/>
  <c r="Q205" i="2"/>
  <c r="R205" i="2" s="1"/>
  <c r="Q204" i="2"/>
  <c r="R204" i="2" s="1"/>
  <c r="M204" i="2"/>
  <c r="T204" i="2" s="1"/>
  <c r="Q201" i="2"/>
  <c r="R201" i="2" s="1"/>
  <c r="Q200" i="2"/>
  <c r="R200" i="2" s="1"/>
  <c r="M200" i="2"/>
  <c r="V197" i="3"/>
  <c r="V196" i="3"/>
  <c r="V194" i="3"/>
  <c r="Q194" i="2"/>
  <c r="R194" i="2" s="1"/>
  <c r="V193" i="3"/>
  <c r="Q191" i="2"/>
  <c r="R191" i="2" s="1"/>
  <c r="Q190" i="2"/>
  <c r="R190" i="2" s="1"/>
  <c r="M189" i="2"/>
  <c r="Q187" i="2"/>
  <c r="R187" i="2" s="1"/>
  <c r="Q186" i="2"/>
  <c r="R186" i="2" s="1"/>
  <c r="M185" i="2"/>
  <c r="V177" i="3"/>
  <c r="V146" i="3"/>
  <c r="M122" i="2"/>
  <c r="M107" i="2"/>
  <c r="Q105" i="2"/>
  <c r="R105" i="2" s="1"/>
  <c r="V105" i="3"/>
  <c r="V190" i="3"/>
  <c r="V189" i="3"/>
  <c r="V186" i="3"/>
  <c r="Q173" i="2"/>
  <c r="R173" i="2" s="1"/>
  <c r="V173" i="3"/>
  <c r="V154" i="3"/>
  <c r="V126" i="3"/>
  <c r="M91" i="2"/>
  <c r="Q89" i="2"/>
  <c r="R89" i="2" s="1"/>
  <c r="V89" i="3"/>
  <c r="Q180" i="2"/>
  <c r="R180" i="2" s="1"/>
  <c r="Q176" i="2"/>
  <c r="R176" i="2" s="1"/>
  <c r="Q167" i="2"/>
  <c r="R167" i="2" s="1"/>
  <c r="Q166" i="2"/>
  <c r="R166" i="2" s="1"/>
  <c r="Q163" i="2"/>
  <c r="R163" i="2" s="1"/>
  <c r="Q162" i="2"/>
  <c r="R162" i="2" s="1"/>
  <c r="Q159" i="2"/>
  <c r="R159" i="2" s="1"/>
  <c r="M158" i="2"/>
  <c r="M155" i="2"/>
  <c r="Q151" i="2"/>
  <c r="R151" i="2" s="1"/>
  <c r="M150" i="2"/>
  <c r="M147" i="2"/>
  <c r="Q143" i="2"/>
  <c r="R143" i="2" s="1"/>
  <c r="M142" i="2"/>
  <c r="V102" i="3"/>
  <c r="M95" i="2"/>
  <c r="Q93" i="2"/>
  <c r="R93" i="2" s="1"/>
  <c r="V93" i="3"/>
  <c r="Q78" i="2"/>
  <c r="R78" i="2" s="1"/>
  <c r="V78" i="3"/>
  <c r="M63" i="2"/>
  <c r="Q182" i="2"/>
  <c r="R182" i="2" s="1"/>
  <c r="V179" i="3"/>
  <c r="Q178" i="2"/>
  <c r="R178" i="2" s="1"/>
  <c r="V175" i="3"/>
  <c r="Q174" i="2"/>
  <c r="R174" i="2" s="1"/>
  <c r="V171" i="3"/>
  <c r="Q170" i="2"/>
  <c r="R170" i="2" s="1"/>
  <c r="Q160" i="2"/>
  <c r="R160" i="2" s="1"/>
  <c r="Q152" i="2"/>
  <c r="R152" i="2" s="1"/>
  <c r="V150" i="3"/>
  <c r="Q144" i="2"/>
  <c r="R144" i="2" s="1"/>
  <c r="V142" i="3"/>
  <c r="Q136" i="2"/>
  <c r="R136" i="2" s="1"/>
  <c r="M134" i="2"/>
  <c r="V130" i="3"/>
  <c r="U129" i="3"/>
  <c r="Q128" i="2"/>
  <c r="R128" i="2" s="1"/>
  <c r="M126" i="2"/>
  <c r="V122" i="3"/>
  <c r="Q120" i="2"/>
  <c r="R120" i="2" s="1"/>
  <c r="Q108" i="2"/>
  <c r="R108" i="2" s="1"/>
  <c r="V106" i="3"/>
  <c r="M99" i="2"/>
  <c r="Q97" i="2"/>
  <c r="R97" i="2" s="1"/>
  <c r="V97" i="3"/>
  <c r="V92" i="3"/>
  <c r="V74" i="3"/>
  <c r="Q74" i="2"/>
  <c r="R74" i="2" s="1"/>
  <c r="M57" i="2"/>
  <c r="T57" i="2" s="1"/>
  <c r="V182" i="3"/>
  <c r="V178" i="3"/>
  <c r="V174" i="3"/>
  <c r="Q172" i="2"/>
  <c r="R172" i="2" s="1"/>
  <c r="V170" i="3"/>
  <c r="Q168" i="2"/>
  <c r="R168" i="2" s="1"/>
  <c r="V167" i="3"/>
  <c r="V166" i="3"/>
  <c r="Q164" i="2"/>
  <c r="R164" i="2" s="1"/>
  <c r="V163" i="3"/>
  <c r="V162" i="3"/>
  <c r="M159" i="2"/>
  <c r="T159" i="2" s="1"/>
  <c r="Q155" i="2"/>
  <c r="R155" i="2" s="1"/>
  <c r="M154" i="2"/>
  <c r="M151" i="2"/>
  <c r="Q147" i="2"/>
  <c r="R147" i="2" s="1"/>
  <c r="M146" i="2"/>
  <c r="M143" i="2"/>
  <c r="T143" i="2" s="1"/>
  <c r="M116" i="2"/>
  <c r="V116" i="3"/>
  <c r="M115" i="2"/>
  <c r="V115" i="3"/>
  <c r="M103" i="2"/>
  <c r="Q101" i="2"/>
  <c r="R101" i="2" s="1"/>
  <c r="V101" i="3"/>
  <c r="V96" i="3"/>
  <c r="V94" i="3"/>
  <c r="Q68" i="2"/>
  <c r="R68" i="2" s="1"/>
  <c r="V68" i="3"/>
  <c r="V118" i="3"/>
  <c r="V114" i="3"/>
  <c r="V110" i="3"/>
  <c r="V107" i="3"/>
  <c r="V103" i="3"/>
  <c r="V99" i="3"/>
  <c r="V91" i="3"/>
  <c r="M85" i="2"/>
  <c r="V77" i="3"/>
  <c r="Q73" i="2"/>
  <c r="R73" i="2" s="1"/>
  <c r="Q67" i="2"/>
  <c r="R67" i="2" s="1"/>
  <c r="V62" i="3"/>
  <c r="Q139" i="2"/>
  <c r="R139" i="2" s="1"/>
  <c r="Q135" i="2"/>
  <c r="R135" i="2" s="1"/>
  <c r="Q131" i="2"/>
  <c r="R131" i="2" s="1"/>
  <c r="Q127" i="2"/>
  <c r="R127" i="2" s="1"/>
  <c r="Q123" i="2"/>
  <c r="R123" i="2" s="1"/>
  <c r="Q119" i="2"/>
  <c r="R119" i="2" s="1"/>
  <c r="M108" i="2"/>
  <c r="T108" i="2" s="1"/>
  <c r="M104" i="2"/>
  <c r="M100" i="2"/>
  <c r="M96" i="2"/>
  <c r="M92" i="2"/>
  <c r="U88" i="3"/>
  <c r="M83" i="2"/>
  <c r="U82" i="3"/>
  <c r="U76" i="3"/>
  <c r="M69" i="2"/>
  <c r="V61" i="3"/>
  <c r="Q57" i="2"/>
  <c r="R57" i="2" s="1"/>
  <c r="M118" i="2"/>
  <c r="T118" i="2" s="1"/>
  <c r="Q116" i="2"/>
  <c r="R116" i="2" s="1"/>
  <c r="Q115" i="2"/>
  <c r="R115" i="2" s="1"/>
  <c r="Q114" i="2"/>
  <c r="R114" i="2" s="1"/>
  <c r="M114" i="2"/>
  <c r="T114" i="2" s="1"/>
  <c r="Q112" i="2"/>
  <c r="R112" i="2" s="1"/>
  <c r="Q111" i="2"/>
  <c r="R111" i="2" s="1"/>
  <c r="M110" i="2"/>
  <c r="T110" i="2" s="1"/>
  <c r="Q84" i="2"/>
  <c r="R84" i="2" s="1"/>
  <c r="V84" i="3"/>
  <c r="M79" i="2"/>
  <c r="M74" i="2"/>
  <c r="T74" i="2" s="1"/>
  <c r="M73" i="2"/>
  <c r="T73" i="2" s="1"/>
  <c r="M67" i="2"/>
  <c r="M86" i="2"/>
  <c r="V85" i="3"/>
  <c r="V79" i="3"/>
  <c r="Q79" i="2"/>
  <c r="R79" i="2" s="1"/>
  <c r="M70" i="2"/>
  <c r="V69" i="3"/>
  <c r="V63" i="3"/>
  <c r="V51" i="3"/>
  <c r="V50" i="3"/>
  <c r="V81" i="3"/>
  <c r="V75" i="3"/>
  <c r="V65" i="3"/>
  <c r="Q59" i="2"/>
  <c r="R59" i="2" s="1"/>
  <c r="V55" i="3"/>
  <c r="V53" i="3"/>
  <c r="Q46" i="2"/>
  <c r="R46" i="2" s="1"/>
  <c r="V46" i="3"/>
  <c r="V45" i="3"/>
  <c r="V47" i="3"/>
  <c r="V31" i="3"/>
  <c r="V15" i="3"/>
  <c r="V11" i="3"/>
  <c r="M50" i="2"/>
  <c r="Q49" i="2"/>
  <c r="R49" i="2" s="1"/>
  <c r="V43" i="3"/>
  <c r="U36" i="3"/>
  <c r="V35" i="3"/>
  <c r="U18" i="3"/>
  <c r="Q41" i="2"/>
  <c r="R41" i="2" s="1"/>
  <c r="V37" i="3"/>
  <c r="Q33" i="2"/>
  <c r="R33" i="2" s="1"/>
  <c r="Q29" i="2"/>
  <c r="R29" i="2" s="1"/>
  <c r="Q25" i="2"/>
  <c r="R25" i="2" s="1"/>
  <c r="Q21" i="2"/>
  <c r="R21" i="2" s="1"/>
  <c r="V17" i="3"/>
  <c r="V13" i="3"/>
  <c r="Q9" i="2"/>
  <c r="R9" i="2" s="1"/>
  <c r="Q39" i="2"/>
  <c r="R39" i="2" s="1"/>
  <c r="M39" i="2"/>
  <c r="T39" i="2" s="1"/>
  <c r="Q35" i="2"/>
  <c r="R35" i="2" s="1"/>
  <c r="M35" i="2"/>
  <c r="T35" i="2" s="1"/>
  <c r="Q31" i="2"/>
  <c r="R31" i="2" s="1"/>
  <c r="M31" i="2"/>
  <c r="T31" i="2" s="1"/>
  <c r="Q27" i="2"/>
  <c r="R27" i="2" s="1"/>
  <c r="M27" i="2"/>
  <c r="T27" i="2" s="1"/>
  <c r="Q23" i="2"/>
  <c r="R23" i="2" s="1"/>
  <c r="M23" i="2"/>
  <c r="T23" i="2" s="1"/>
  <c r="Q19" i="2"/>
  <c r="R19" i="2" s="1"/>
  <c r="M19" i="2"/>
  <c r="T19" i="2" s="1"/>
  <c r="Q15" i="2"/>
  <c r="R15" i="2" s="1"/>
  <c r="M15" i="2"/>
  <c r="T15" i="2" s="1"/>
  <c r="Q11" i="2"/>
  <c r="R11" i="2" s="1"/>
  <c r="M11" i="2"/>
  <c r="T11" i="2" s="1"/>
  <c r="M7" i="2"/>
  <c r="T7" i="2" s="1"/>
  <c r="Q6" i="2"/>
  <c r="R6" i="2" s="1"/>
  <c r="L6" i="2"/>
  <c r="M6" i="2" s="1"/>
  <c r="T67" i="2" l="1"/>
  <c r="T115" i="2"/>
  <c r="T146" i="2"/>
  <c r="T208" i="2"/>
  <c r="T220" i="2"/>
  <c r="U220" i="3" s="1"/>
  <c r="T112" i="2"/>
  <c r="U290" i="3"/>
  <c r="W290" i="3" s="1"/>
  <c r="T314" i="2"/>
  <c r="T46" i="2"/>
  <c r="T22" i="2"/>
  <c r="T42" i="2"/>
  <c r="T29" i="2"/>
  <c r="T45" i="2"/>
  <c r="T160" i="2"/>
  <c r="T190" i="2"/>
  <c r="T156" i="2"/>
  <c r="U156" i="3" s="1"/>
  <c r="T174" i="2"/>
  <c r="T266" i="2"/>
  <c r="T291" i="2"/>
  <c r="T58" i="2"/>
  <c r="U58" i="3" s="1"/>
  <c r="W58" i="3" s="1"/>
  <c r="T191" i="2"/>
  <c r="T165" i="2"/>
  <c r="T135" i="2"/>
  <c r="U135" i="3" s="1"/>
  <c r="W135" i="3" s="1"/>
  <c r="T281" i="2"/>
  <c r="T184" i="2"/>
  <c r="T203" i="2"/>
  <c r="T90" i="2"/>
  <c r="T210" i="2"/>
  <c r="U210" i="3" s="1"/>
  <c r="T270" i="2"/>
  <c r="T316" i="2"/>
  <c r="T33" i="2"/>
  <c r="T75" i="2"/>
  <c r="T164" i="2"/>
  <c r="T182" i="2"/>
  <c r="T206" i="2"/>
  <c r="T271" i="2"/>
  <c r="U271" i="3" s="1"/>
  <c r="T311" i="2"/>
  <c r="T241" i="2"/>
  <c r="T235" i="2"/>
  <c r="T321" i="2"/>
  <c r="T106" i="2"/>
  <c r="T157" i="2"/>
  <c r="T120" i="2"/>
  <c r="T102" i="2"/>
  <c r="T28" i="2"/>
  <c r="T161" i="2"/>
  <c r="U161" i="3" s="1"/>
  <c r="T278" i="2"/>
  <c r="T302" i="2"/>
  <c r="T78" i="2"/>
  <c r="T142" i="2"/>
  <c r="T268" i="2"/>
  <c r="T163" i="2"/>
  <c r="T131" i="2"/>
  <c r="T169" i="2"/>
  <c r="U169" i="3" s="1"/>
  <c r="T300" i="2"/>
  <c r="T292" i="2"/>
  <c r="T230" i="2"/>
  <c r="T136" i="2"/>
  <c r="T168" i="2"/>
  <c r="T139" i="2"/>
  <c r="T290" i="2"/>
  <c r="T192" i="2"/>
  <c r="T77" i="2"/>
  <c r="T97" i="2"/>
  <c r="T132" i="2"/>
  <c r="T153" i="2"/>
  <c r="T183" i="2"/>
  <c r="T319" i="2"/>
  <c r="T38" i="2"/>
  <c r="T167" i="2"/>
  <c r="T188" i="2"/>
  <c r="T237" i="2"/>
  <c r="U237" i="3" s="1"/>
  <c r="T273" i="2"/>
  <c r="T41" i="2"/>
  <c r="T255" i="2"/>
  <c r="T293" i="2"/>
  <c r="T267" i="2"/>
  <c r="T117" i="2"/>
  <c r="T209" i="2"/>
  <c r="T295" i="2"/>
  <c r="T123" i="2"/>
  <c r="T246" i="2"/>
  <c r="T56" i="2"/>
  <c r="T172" i="2"/>
  <c r="T308" i="2"/>
  <c r="T218" i="2"/>
  <c r="T92" i="2"/>
  <c r="T103" i="2"/>
  <c r="T116" i="2"/>
  <c r="T151" i="2"/>
  <c r="U160" i="3"/>
  <c r="T63" i="2"/>
  <c r="T155" i="2"/>
  <c r="T200" i="2"/>
  <c r="U200" i="3" s="1"/>
  <c r="T236" i="2"/>
  <c r="T111" i="2"/>
  <c r="T244" i="2"/>
  <c r="U298" i="3"/>
  <c r="W298" i="3" s="1"/>
  <c r="U294" i="3"/>
  <c r="W294" i="3" s="1"/>
  <c r="T34" i="2"/>
  <c r="T32" i="2"/>
  <c r="T21" i="2"/>
  <c r="U56" i="3"/>
  <c r="W56" i="3" s="1"/>
  <c r="T186" i="2"/>
  <c r="T170" i="2"/>
  <c r="T178" i="2"/>
  <c r="U178" i="3" s="1"/>
  <c r="T194" i="2"/>
  <c r="T152" i="2"/>
  <c r="T214" i="2"/>
  <c r="T187" i="2"/>
  <c r="T124" i="2"/>
  <c r="U124" i="3" s="1"/>
  <c r="T263" i="2"/>
  <c r="T303" i="2"/>
  <c r="T195" i="2"/>
  <c r="T233" i="2"/>
  <c r="T98" i="2"/>
  <c r="T133" i="2"/>
  <c r="T162" i="2"/>
  <c r="U162" i="3" s="1"/>
  <c r="T296" i="2"/>
  <c r="T47" i="2"/>
  <c r="T176" i="2"/>
  <c r="T198" i="2"/>
  <c r="T285" i="2"/>
  <c r="T105" i="2"/>
  <c r="T262" i="2"/>
  <c r="T304" i="2"/>
  <c r="T140" i="2"/>
  <c r="U140" i="3" s="1"/>
  <c r="W140" i="3" s="1"/>
  <c r="T226" i="2"/>
  <c r="T275" i="2"/>
  <c r="T128" i="2"/>
  <c r="T223" i="2"/>
  <c r="T9" i="2"/>
  <c r="T258" i="2"/>
  <c r="T317" i="2"/>
  <c r="T196" i="2"/>
  <c r="T242" i="2"/>
  <c r="T50" i="2"/>
  <c r="T79" i="2"/>
  <c r="T99" i="2"/>
  <c r="T147" i="2"/>
  <c r="T107" i="2"/>
  <c r="U241" i="3"/>
  <c r="T245" i="2"/>
  <c r="U245" i="3" s="1"/>
  <c r="T253" i="2"/>
  <c r="T260" i="2"/>
  <c r="U266" i="3"/>
  <c r="U303" i="3"/>
  <c r="W303" i="3" s="1"/>
  <c r="T16" i="2"/>
  <c r="T127" i="2"/>
  <c r="T173" i="2"/>
  <c r="T249" i="2"/>
  <c r="T307" i="2"/>
  <c r="T265" i="2"/>
  <c r="T315" i="2"/>
  <c r="T181" i="2"/>
  <c r="U181" i="3" s="1"/>
  <c r="T26" i="2"/>
  <c r="U26" i="3" s="1"/>
  <c r="T299" i="2"/>
  <c r="T68" i="2"/>
  <c r="U68" i="3" s="1"/>
  <c r="T59" i="2"/>
  <c r="T205" i="2"/>
  <c r="T277" i="2"/>
  <c r="T202" i="2"/>
  <c r="U202" i="3" s="1"/>
  <c r="T49" i="2"/>
  <c r="T89" i="2"/>
  <c r="T119" i="2"/>
  <c r="T137" i="2"/>
  <c r="T166" i="2"/>
  <c r="T201" i="2"/>
  <c r="T309" i="2"/>
  <c r="T25" i="2"/>
  <c r="T180" i="2"/>
  <c r="T257" i="2"/>
  <c r="U257" i="3" s="1"/>
  <c r="W257" i="3" s="1"/>
  <c r="T217" i="2"/>
  <c r="T287" i="2"/>
  <c r="U287" i="3" s="1"/>
  <c r="T305" i="2"/>
  <c r="U305" i="3" s="1"/>
  <c r="T20" i="2"/>
  <c r="T144" i="2"/>
  <c r="T234" i="2"/>
  <c r="T312" i="2"/>
  <c r="T94" i="2"/>
  <c r="T221" i="2"/>
  <c r="T101" i="2"/>
  <c r="T313" i="2"/>
  <c r="T93" i="2"/>
  <c r="T294" i="2"/>
  <c r="T54" i="2"/>
  <c r="T84" i="2"/>
  <c r="T274" i="2"/>
  <c r="T298" i="2"/>
  <c r="T282" i="2"/>
  <c r="T250" i="2"/>
  <c r="T247" i="2"/>
  <c r="U247" i="3" s="1"/>
  <c r="U176" i="3"/>
  <c r="W176" i="3" s="1"/>
  <c r="U258" i="3"/>
  <c r="W258" i="3" s="1"/>
  <c r="U133" i="3"/>
  <c r="U249" i="3"/>
  <c r="W249" i="3" s="1"/>
  <c r="U307" i="3"/>
  <c r="W307" i="3" s="1"/>
  <c r="U198" i="3"/>
  <c r="W198" i="3" s="1"/>
  <c r="U309" i="3"/>
  <c r="U120" i="3"/>
  <c r="U263" i="3"/>
  <c r="U187" i="3"/>
  <c r="W187" i="3" s="1"/>
  <c r="U259" i="3"/>
  <c r="U60" i="3"/>
  <c r="W60" i="3" s="1"/>
  <c r="Q149" i="2"/>
  <c r="R149" i="2" s="1"/>
  <c r="T149" i="2" s="1"/>
  <c r="U308" i="3"/>
  <c r="W308" i="3" s="1"/>
  <c r="X308" i="3" s="1"/>
  <c r="Q279" i="2"/>
  <c r="R279" i="2" s="1"/>
  <c r="Q80" i="2"/>
  <c r="R80" i="2" s="1"/>
  <c r="U131" i="3"/>
  <c r="W131" i="3" s="1"/>
  <c r="U144" i="3"/>
  <c r="W144" i="3" s="1"/>
  <c r="Q64" i="2"/>
  <c r="R64" i="2" s="1"/>
  <c r="V275" i="3"/>
  <c r="U275" i="3"/>
  <c r="U78" i="3"/>
  <c r="W78" i="3" s="1"/>
  <c r="Q70" i="2"/>
  <c r="R70" i="2" s="1"/>
  <c r="U42" i="3"/>
  <c r="W42" i="3" s="1"/>
  <c r="U66" i="3"/>
  <c r="W66" i="3" s="1"/>
  <c r="U209" i="3"/>
  <c r="W209" i="3" s="1"/>
  <c r="Q225" i="2"/>
  <c r="R225" i="2" s="1"/>
  <c r="Q239" i="2"/>
  <c r="R239" i="2" s="1"/>
  <c r="U242" i="3"/>
  <c r="W242" i="3" s="1"/>
  <c r="U265" i="3"/>
  <c r="W265" i="3" s="1"/>
  <c r="U283" i="3"/>
  <c r="W283" i="3" s="1"/>
  <c r="U74" i="3"/>
  <c r="W74" i="3" s="1"/>
  <c r="Q146" i="2"/>
  <c r="R146" i="2" s="1"/>
  <c r="E7" i="4"/>
  <c r="E8" i="4"/>
  <c r="U316" i="3"/>
  <c r="W316" i="3" s="1"/>
  <c r="U72" i="3"/>
  <c r="W72" i="3" s="1"/>
  <c r="Q62" i="2"/>
  <c r="R62" i="2" s="1"/>
  <c r="T62" i="2" s="1"/>
  <c r="U62" i="3" s="1"/>
  <c r="Q213" i="2"/>
  <c r="R213" i="2" s="1"/>
  <c r="Q229" i="2"/>
  <c r="R229" i="2" s="1"/>
  <c r="T229" i="2" s="1"/>
  <c r="U229" i="3" s="1"/>
  <c r="Q245" i="2"/>
  <c r="R245" i="2" s="1"/>
  <c r="U125" i="3"/>
  <c r="W125" i="3" s="1"/>
  <c r="U281" i="3"/>
  <c r="W281" i="3" s="1"/>
  <c r="U24" i="3"/>
  <c r="W24" i="3" s="1"/>
  <c r="U255" i="3"/>
  <c r="W255" i="3" s="1"/>
  <c r="U153" i="3"/>
  <c r="W153" i="3" s="1"/>
  <c r="U152" i="3"/>
  <c r="W152" i="3" s="1"/>
  <c r="Q104" i="2"/>
  <c r="R104" i="2" s="1"/>
  <c r="T104" i="2" s="1"/>
  <c r="U273" i="3"/>
  <c r="W273" i="3" s="1"/>
  <c r="U267" i="3"/>
  <c r="W267" i="3" s="1"/>
  <c r="Q238" i="2"/>
  <c r="R238" i="2" s="1"/>
  <c r="T238" i="2" s="1"/>
  <c r="U238" i="3" s="1"/>
  <c r="Q222" i="2"/>
  <c r="R222" i="2" s="1"/>
  <c r="T222" i="2" s="1"/>
  <c r="U222" i="3" s="1"/>
  <c r="U132" i="3"/>
  <c r="W132" i="3" s="1"/>
  <c r="Q235" i="2"/>
  <c r="R235" i="2" s="1"/>
  <c r="V59" i="3"/>
  <c r="Q53" i="2"/>
  <c r="R53" i="2" s="1"/>
  <c r="T53" i="2" s="1"/>
  <c r="U53" i="3" s="1"/>
  <c r="U40" i="3"/>
  <c r="W40" i="3" s="1"/>
  <c r="U98" i="3"/>
  <c r="V98" i="3"/>
  <c r="U295" i="3"/>
  <c r="V295" i="3"/>
  <c r="U173" i="3"/>
  <c r="W173" i="3" s="1"/>
  <c r="U90" i="3"/>
  <c r="V90" i="3"/>
  <c r="U184" i="3"/>
  <c r="V184" i="3"/>
  <c r="U188" i="3"/>
  <c r="V188" i="3"/>
  <c r="U192" i="3"/>
  <c r="V192" i="3"/>
  <c r="U299" i="3"/>
  <c r="V299" i="3"/>
  <c r="U313" i="3"/>
  <c r="V313" i="3"/>
  <c r="U102" i="3"/>
  <c r="W102" i="3" s="1"/>
  <c r="U278" i="3"/>
  <c r="V278" i="3"/>
  <c r="U304" i="3"/>
  <c r="V304" i="3"/>
  <c r="U320" i="3"/>
  <c r="V320" i="3"/>
  <c r="Q87" i="2"/>
  <c r="R87" i="2" s="1"/>
  <c r="T87" i="2" s="1"/>
  <c r="Q284" i="2"/>
  <c r="R284" i="2" s="1"/>
  <c r="T284" i="2" s="1"/>
  <c r="W26" i="3"/>
  <c r="W82" i="3"/>
  <c r="W18" i="3"/>
  <c r="W263" i="3"/>
  <c r="X263" i="3" s="1"/>
  <c r="W120" i="3"/>
  <c r="W141" i="3"/>
  <c r="W266" i="3"/>
  <c r="W287" i="3"/>
  <c r="W133" i="3"/>
  <c r="W88" i="3"/>
  <c r="W36" i="3"/>
  <c r="W76" i="3"/>
  <c r="W160" i="3"/>
  <c r="W259" i="3"/>
  <c r="W161" i="3"/>
  <c r="W129" i="3"/>
  <c r="W241" i="3"/>
  <c r="W247" i="3"/>
  <c r="W251" i="3"/>
  <c r="W271" i="3"/>
  <c r="W309" i="3"/>
  <c r="M18" i="3"/>
  <c r="M56" i="3"/>
  <c r="M187" i="3"/>
  <c r="M198" i="3"/>
  <c r="M120" i="3"/>
  <c r="M249" i="3"/>
  <c r="M141" i="3"/>
  <c r="M258" i="3"/>
  <c r="M266" i="3"/>
  <c r="M287" i="3"/>
  <c r="M133" i="3"/>
  <c r="M26" i="3"/>
  <c r="M36" i="3"/>
  <c r="M76" i="3"/>
  <c r="M160" i="3"/>
  <c r="M242" i="3"/>
  <c r="M259" i="3"/>
  <c r="M161" i="3"/>
  <c r="M308" i="3"/>
  <c r="M82" i="3"/>
  <c r="M88" i="3"/>
  <c r="M129" i="3"/>
  <c r="M209" i="3"/>
  <c r="M241" i="3"/>
  <c r="M247" i="3"/>
  <c r="M251" i="3"/>
  <c r="M309" i="3"/>
  <c r="Q43" i="2"/>
  <c r="R43" i="2" s="1"/>
  <c r="V73" i="3"/>
  <c r="Q122" i="2"/>
  <c r="R122" i="2" s="1"/>
  <c r="U167" i="3"/>
  <c r="Q183" i="2"/>
  <c r="R183" i="2" s="1"/>
  <c r="U148" i="3"/>
  <c r="U106" i="3"/>
  <c r="U262" i="3"/>
  <c r="Q10" i="2"/>
  <c r="R10" i="2" s="1"/>
  <c r="T10" i="2" s="1"/>
  <c r="Q52" i="2"/>
  <c r="R52" i="2" s="1"/>
  <c r="T52" i="2" s="1"/>
  <c r="U52" i="3" s="1"/>
  <c r="Q219" i="2"/>
  <c r="R219" i="2" s="1"/>
  <c r="U174" i="3"/>
  <c r="Q185" i="2"/>
  <c r="R185" i="2" s="1"/>
  <c r="T185" i="2" s="1"/>
  <c r="Q134" i="2"/>
  <c r="R134" i="2" s="1"/>
  <c r="T134" i="2" s="1"/>
  <c r="U134" i="3" s="1"/>
  <c r="Q260" i="2"/>
  <c r="R260" i="2" s="1"/>
  <c r="Q276" i="2"/>
  <c r="R276" i="2" s="1"/>
  <c r="T276" i="2" s="1"/>
  <c r="Q55" i="2"/>
  <c r="R55" i="2" s="1"/>
  <c r="Q264" i="2"/>
  <c r="R264" i="2" s="1"/>
  <c r="T264" i="2" s="1"/>
  <c r="Q272" i="2"/>
  <c r="R272" i="2" s="1"/>
  <c r="T272" i="2" s="1"/>
  <c r="Q280" i="2"/>
  <c r="R280" i="2" s="1"/>
  <c r="T280" i="2" s="1"/>
  <c r="Q288" i="2"/>
  <c r="R288" i="2" s="1"/>
  <c r="T288" i="2" s="1"/>
  <c r="U34" i="3"/>
  <c r="U32" i="3"/>
  <c r="U20" i="3"/>
  <c r="Q138" i="2"/>
  <c r="R138" i="2" s="1"/>
  <c r="T138" i="2" s="1"/>
  <c r="Q158" i="2"/>
  <c r="R158" i="2" s="1"/>
  <c r="T158" i="2" s="1"/>
  <c r="Q83" i="2"/>
  <c r="R83" i="2" s="1"/>
  <c r="T83" i="2" s="1"/>
  <c r="U166" i="3"/>
  <c r="Q248" i="2"/>
  <c r="R248" i="2" s="1"/>
  <c r="Q48" i="2"/>
  <c r="R48" i="2" s="1"/>
  <c r="U291" i="3"/>
  <c r="Q85" i="2"/>
  <c r="R85" i="2" s="1"/>
  <c r="Q130" i="2"/>
  <c r="R130" i="2" s="1"/>
  <c r="T130" i="2" s="1"/>
  <c r="U130" i="3" s="1"/>
  <c r="U93" i="3"/>
  <c r="U105" i="3"/>
  <c r="U292" i="3"/>
  <c r="U300" i="3"/>
  <c r="Q268" i="2"/>
  <c r="R268" i="2" s="1"/>
  <c r="Q44" i="2"/>
  <c r="R44" i="2" s="1"/>
  <c r="U206" i="3"/>
  <c r="Q145" i="2"/>
  <c r="R145" i="2" s="1"/>
  <c r="Q215" i="2"/>
  <c r="R215" i="2" s="1"/>
  <c r="U168" i="3"/>
  <c r="U182" i="3"/>
  <c r="U94" i="3"/>
  <c r="U311" i="3"/>
  <c r="U270" i="3"/>
  <c r="U46" i="3"/>
  <c r="U97" i="3"/>
  <c r="Q175" i="2"/>
  <c r="R175" i="2" s="1"/>
  <c r="U177" i="3"/>
  <c r="U296" i="3"/>
  <c r="Q54" i="2"/>
  <c r="R54" i="2" s="1"/>
  <c r="U254" i="3"/>
  <c r="U123" i="3"/>
  <c r="Q8" i="2"/>
  <c r="R8" i="2" s="1"/>
  <c r="T8" i="2" s="1"/>
  <c r="V8" i="3"/>
  <c r="U59" i="3"/>
  <c r="Q65" i="2"/>
  <c r="R65" i="2" s="1"/>
  <c r="Q71" i="2"/>
  <c r="R71" i="2" s="1"/>
  <c r="T71" i="2" s="1"/>
  <c r="U84" i="3"/>
  <c r="Q61" i="2"/>
  <c r="R61" i="2" s="1"/>
  <c r="U101" i="3"/>
  <c r="U115" i="3"/>
  <c r="U143" i="3"/>
  <c r="Q150" i="2"/>
  <c r="R150" i="2" s="1"/>
  <c r="T150" i="2" s="1"/>
  <c r="U150" i="3" s="1"/>
  <c r="U89" i="3"/>
  <c r="Q126" i="2"/>
  <c r="R126" i="2" s="1"/>
  <c r="U186" i="3"/>
  <c r="U190" i="3"/>
  <c r="U194" i="3"/>
  <c r="V138" i="3"/>
  <c r="Q252" i="2"/>
  <c r="R252" i="2" s="1"/>
  <c r="Q14" i="2"/>
  <c r="R14" i="2" s="1"/>
  <c r="Q38" i="2"/>
  <c r="R38" i="2" s="1"/>
  <c r="Q86" i="2"/>
  <c r="R86" i="2" s="1"/>
  <c r="Q211" i="2"/>
  <c r="R211" i="2" s="1"/>
  <c r="Q231" i="2"/>
  <c r="R231" i="2" s="1"/>
  <c r="T231" i="2" s="1"/>
  <c r="Q117" i="2"/>
  <c r="R117" i="2" s="1"/>
  <c r="Q203" i="2"/>
  <c r="R203" i="2" s="1"/>
  <c r="S6" i="2"/>
  <c r="V6" i="3" s="1"/>
  <c r="J6" i="3" s="1"/>
  <c r="U7" i="3"/>
  <c r="Q47" i="2"/>
  <c r="R47" i="2" s="1"/>
  <c r="Q45" i="2"/>
  <c r="R45" i="2" s="1"/>
  <c r="Q75" i="2"/>
  <c r="R75" i="2" s="1"/>
  <c r="Q81" i="2"/>
  <c r="R81" i="2" s="1"/>
  <c r="Q51" i="2"/>
  <c r="R51" i="2" s="1"/>
  <c r="T51" i="2" s="1"/>
  <c r="Q77" i="2"/>
  <c r="R77" i="2" s="1"/>
  <c r="U159" i="3"/>
  <c r="U170" i="3"/>
  <c r="U205" i="3"/>
  <c r="U221" i="3"/>
  <c r="U253" i="3"/>
  <c r="V276" i="3"/>
  <c r="Q199" i="2"/>
  <c r="R199" i="2" s="1"/>
  <c r="T199" i="2" s="1"/>
  <c r="Q286" i="2"/>
  <c r="R286" i="2" s="1"/>
  <c r="V67" i="3"/>
  <c r="U119" i="3"/>
  <c r="V134" i="3"/>
  <c r="U163" i="3"/>
  <c r="Q154" i="2"/>
  <c r="R154" i="2" s="1"/>
  <c r="Q100" i="2"/>
  <c r="R100" i="2" s="1"/>
  <c r="T100" i="2" s="1"/>
  <c r="U196" i="3"/>
  <c r="U201" i="3"/>
  <c r="U269" i="3"/>
  <c r="V288" i="3"/>
  <c r="Q244" i="2"/>
  <c r="R244" i="2" s="1"/>
  <c r="U319" i="3"/>
  <c r="W319" i="3" s="1"/>
  <c r="U321" i="3"/>
  <c r="W321" i="3" s="1"/>
  <c r="Q12" i="2"/>
  <c r="R12" i="2" s="1"/>
  <c r="T12" i="2" s="1"/>
  <c r="V12" i="3"/>
  <c r="Q22" i="2"/>
  <c r="R22" i="2" s="1"/>
  <c r="Q30" i="2"/>
  <c r="R30" i="2" s="1"/>
  <c r="Q227" i="2"/>
  <c r="R227" i="2" s="1"/>
  <c r="T227" i="2" s="1"/>
  <c r="Q243" i="2"/>
  <c r="R243" i="2" s="1"/>
  <c r="Q113" i="2"/>
  <c r="R113" i="2" s="1"/>
  <c r="Q207" i="2"/>
  <c r="R207" i="2" s="1"/>
  <c r="Q121" i="2"/>
  <c r="R121" i="2" s="1"/>
  <c r="Q109" i="2"/>
  <c r="R109" i="2" s="1"/>
  <c r="T109" i="2" s="1"/>
  <c r="U15" i="3"/>
  <c r="U216" i="3"/>
  <c r="U232" i="3"/>
  <c r="U23" i="3"/>
  <c r="Q50" i="2"/>
  <c r="R50" i="2" s="1"/>
  <c r="Q63" i="2"/>
  <c r="R63" i="2" s="1"/>
  <c r="Q69" i="2"/>
  <c r="R69" i="2" s="1"/>
  <c r="Q95" i="2"/>
  <c r="R95" i="2" s="1"/>
  <c r="T95" i="2" s="1"/>
  <c r="Q103" i="2"/>
  <c r="R103" i="2" s="1"/>
  <c r="Q96" i="2"/>
  <c r="R96" i="2" s="1"/>
  <c r="T96" i="2" s="1"/>
  <c r="U146" i="3"/>
  <c r="U151" i="3"/>
  <c r="Q92" i="2"/>
  <c r="R92" i="2" s="1"/>
  <c r="Q171" i="2"/>
  <c r="R171" i="2" s="1"/>
  <c r="V100" i="3"/>
  <c r="U212" i="3"/>
  <c r="U228" i="3"/>
  <c r="U193" i="3"/>
  <c r="U112" i="3"/>
  <c r="Q289" i="2"/>
  <c r="R289" i="2" s="1"/>
  <c r="T289" i="2" s="1"/>
  <c r="Q293" i="2"/>
  <c r="R293" i="2" s="1"/>
  <c r="Q297" i="2"/>
  <c r="R297" i="2" s="1"/>
  <c r="Q301" i="2"/>
  <c r="R301" i="2" s="1"/>
  <c r="U318" i="3"/>
  <c r="W318" i="3" s="1"/>
  <c r="Q310" i="2"/>
  <c r="R310" i="2" s="1"/>
  <c r="U39" i="3"/>
  <c r="Q13" i="2"/>
  <c r="R13" i="2" s="1"/>
  <c r="T13" i="2" s="1"/>
  <c r="Q37" i="2"/>
  <c r="R37" i="2" s="1"/>
  <c r="U11" i="3"/>
  <c r="U27" i="3"/>
  <c r="U116" i="3"/>
  <c r="V95" i="3"/>
  <c r="U147" i="3"/>
  <c r="U208" i="3"/>
  <c r="U224" i="3"/>
  <c r="U240" i="3"/>
  <c r="Q142" i="2"/>
  <c r="R142" i="2" s="1"/>
  <c r="U197" i="3"/>
  <c r="Q256" i="2"/>
  <c r="R256" i="2" s="1"/>
  <c r="T256" i="2" s="1"/>
  <c r="U314" i="3"/>
  <c r="Q306" i="2"/>
  <c r="R306" i="2" s="1"/>
  <c r="U31" i="3"/>
  <c r="U19" i="3"/>
  <c r="U35" i="3"/>
  <c r="Q17" i="2"/>
  <c r="R17" i="2" s="1"/>
  <c r="T17" i="2" s="1"/>
  <c r="U73" i="3"/>
  <c r="U79" i="3"/>
  <c r="U110" i="3"/>
  <c r="U114" i="3"/>
  <c r="U118" i="3"/>
  <c r="Q91" i="2"/>
  <c r="R91" i="2" s="1"/>
  <c r="Q99" i="2"/>
  <c r="R99" i="2" s="1"/>
  <c r="Q107" i="2"/>
  <c r="R107" i="2" s="1"/>
  <c r="U155" i="3"/>
  <c r="Q179" i="2"/>
  <c r="R179" i="2" s="1"/>
  <c r="T179" i="2" s="1"/>
  <c r="Q189" i="2"/>
  <c r="R189" i="2" s="1"/>
  <c r="U204" i="3"/>
  <c r="U236" i="3"/>
  <c r="U111" i="3"/>
  <c r="U165" i="3"/>
  <c r="U261" i="3"/>
  <c r="X271" i="3" l="1"/>
  <c r="U274" i="3"/>
  <c r="W274" i="3" s="1"/>
  <c r="M274" i="3"/>
  <c r="AL274" i="3" s="1"/>
  <c r="U16" i="3"/>
  <c r="W16" i="3" s="1"/>
  <c r="D146" i="5" s="1"/>
  <c r="M16" i="3"/>
  <c r="U172" i="3"/>
  <c r="W172" i="3" s="1"/>
  <c r="M172" i="3"/>
  <c r="AJ172" i="3" s="1"/>
  <c r="O172" i="3" s="1"/>
  <c r="U139" i="3"/>
  <c r="W139" i="3" s="1"/>
  <c r="AC139" i="3" s="1"/>
  <c r="M139" i="3"/>
  <c r="U180" i="3"/>
  <c r="W180" i="3" s="1"/>
  <c r="M180" i="3"/>
  <c r="AL180" i="3" s="1"/>
  <c r="U282" i="3"/>
  <c r="W282" i="3" s="1"/>
  <c r="AC282" i="3" s="1"/>
  <c r="M282" i="3"/>
  <c r="U137" i="3"/>
  <c r="W137" i="3" s="1"/>
  <c r="M137" i="3"/>
  <c r="AK137" i="3" s="1"/>
  <c r="U315" i="3"/>
  <c r="W315" i="3" s="1"/>
  <c r="AA315" i="3" s="1"/>
  <c r="M315" i="3"/>
  <c r="U317" i="3"/>
  <c r="W317" i="3" s="1"/>
  <c r="M317" i="3"/>
  <c r="AK317" i="3" s="1"/>
  <c r="U128" i="3"/>
  <c r="W128" i="3" s="1"/>
  <c r="Y128" i="3" s="1"/>
  <c r="M128" i="3"/>
  <c r="U195" i="3"/>
  <c r="W195" i="3" s="1"/>
  <c r="M195" i="3"/>
  <c r="AK195" i="3" s="1"/>
  <c r="U136" i="3"/>
  <c r="W136" i="3" s="1"/>
  <c r="AB136" i="3" s="1"/>
  <c r="M136" i="3"/>
  <c r="U157" i="3"/>
  <c r="W157" i="3" s="1"/>
  <c r="M157" i="3"/>
  <c r="AL157" i="3" s="1"/>
  <c r="U250" i="3"/>
  <c r="W250" i="3" s="1"/>
  <c r="Z250" i="3" s="1"/>
  <c r="M250" i="3"/>
  <c r="U285" i="3"/>
  <c r="W285" i="3" s="1"/>
  <c r="M285" i="3"/>
  <c r="AJ285" i="3" s="1"/>
  <c r="U233" i="3"/>
  <c r="W233" i="3" s="1"/>
  <c r="AA233" i="3" s="1"/>
  <c r="M233" i="3"/>
  <c r="U217" i="3"/>
  <c r="W217" i="3" s="1"/>
  <c r="M217" i="3"/>
  <c r="AJ217" i="3" s="1"/>
  <c r="O217" i="3" s="1"/>
  <c r="U277" i="3"/>
  <c r="W277" i="3" s="1"/>
  <c r="AB277" i="3" s="1"/>
  <c r="M277" i="3"/>
  <c r="U127" i="3"/>
  <c r="W127" i="3" s="1"/>
  <c r="M127" i="3"/>
  <c r="AK127" i="3" s="1"/>
  <c r="U28" i="3"/>
  <c r="W28" i="3" s="1"/>
  <c r="D28" i="5" s="1"/>
  <c r="M28" i="3"/>
  <c r="C184" i="5" s="1"/>
  <c r="U164" i="3"/>
  <c r="W164" i="3" s="1"/>
  <c r="M164" i="3"/>
  <c r="AK164" i="3" s="1"/>
  <c r="U191" i="3"/>
  <c r="W191" i="3" s="1"/>
  <c r="AC191" i="3" s="1"/>
  <c r="M191" i="3"/>
  <c r="U61" i="3"/>
  <c r="X66" i="3" s="1"/>
  <c r="AE66" i="3" s="1"/>
  <c r="U171" i="3"/>
  <c r="X176" i="3" s="1"/>
  <c r="AE176" i="3" s="1"/>
  <c r="U22" i="3"/>
  <c r="U75" i="3"/>
  <c r="U54" i="3"/>
  <c r="U219" i="3"/>
  <c r="M307" i="3"/>
  <c r="M58" i="3"/>
  <c r="AJ58" i="3" s="1"/>
  <c r="O58" i="3" s="1"/>
  <c r="U235" i="3"/>
  <c r="W235" i="3" s="1"/>
  <c r="Z235" i="3" s="1"/>
  <c r="T55" i="2"/>
  <c r="T154" i="2"/>
  <c r="T219" i="2"/>
  <c r="T189" i="2"/>
  <c r="T121" i="2"/>
  <c r="T239" i="2"/>
  <c r="T171" i="2"/>
  <c r="U289" i="3"/>
  <c r="X294" i="3" s="1"/>
  <c r="AE294" i="3" s="1"/>
  <c r="U107" i="3"/>
  <c r="W107" i="3" s="1"/>
  <c r="U17" i="3"/>
  <c r="W17" i="3" s="1"/>
  <c r="U96" i="3"/>
  <c r="U99" i="3"/>
  <c r="U306" i="3"/>
  <c r="U142" i="3"/>
  <c r="U92" i="3"/>
  <c r="U103" i="3"/>
  <c r="U50" i="3"/>
  <c r="U286" i="3"/>
  <c r="U77" i="3"/>
  <c r="X82" i="3" s="1"/>
  <c r="AE82" i="3" s="1"/>
  <c r="U45" i="3"/>
  <c r="U203" i="3"/>
  <c r="U126" i="3"/>
  <c r="X131" i="3" s="1"/>
  <c r="AE131" i="3" s="1"/>
  <c r="M271" i="3"/>
  <c r="AK271" i="3" s="1"/>
  <c r="M294" i="3"/>
  <c r="AL294" i="3" s="1"/>
  <c r="M263" i="3"/>
  <c r="U70" i="3"/>
  <c r="W70" i="3" s="1"/>
  <c r="AA70" i="3" s="1"/>
  <c r="T113" i="2"/>
  <c r="T211" i="2"/>
  <c r="T297" i="2"/>
  <c r="T44" i="2"/>
  <c r="T86" i="2"/>
  <c r="T286" i="2"/>
  <c r="T207" i="2"/>
  <c r="T126" i="2"/>
  <c r="T85" i="2"/>
  <c r="U256" i="3"/>
  <c r="U109" i="3"/>
  <c r="U231" i="3"/>
  <c r="W231" i="3" s="1"/>
  <c r="T69" i="2"/>
  <c r="U179" i="3"/>
  <c r="U13" i="3"/>
  <c r="U63" i="3"/>
  <c r="U91" i="3"/>
  <c r="U293" i="3"/>
  <c r="U227" i="3"/>
  <c r="U244" i="3"/>
  <c r="U199" i="3"/>
  <c r="U51" i="3"/>
  <c r="U47" i="3"/>
  <c r="U117" i="3"/>
  <c r="W117" i="3" s="1"/>
  <c r="U38" i="3"/>
  <c r="T65" i="2"/>
  <c r="U145" i="3"/>
  <c r="W145" i="3" s="1"/>
  <c r="U268" i="3"/>
  <c r="U10" i="3"/>
  <c r="U183" i="3"/>
  <c r="W183" i="3" s="1"/>
  <c r="X183" i="3" s="1"/>
  <c r="M303" i="3"/>
  <c r="AL303" i="3" s="1"/>
  <c r="M290" i="3"/>
  <c r="M298" i="3"/>
  <c r="M176" i="3"/>
  <c r="AJ176" i="3" s="1"/>
  <c r="O176" i="3" s="1"/>
  <c r="X141" i="3"/>
  <c r="AE141" i="3" s="1"/>
  <c r="U149" i="3"/>
  <c r="W149" i="3" s="1"/>
  <c r="AB149" i="3" s="1"/>
  <c r="T30" i="2"/>
  <c r="T61" i="2"/>
  <c r="T43" i="2"/>
  <c r="T14" i="2"/>
  <c r="T48" i="2"/>
  <c r="T215" i="2"/>
  <c r="T145" i="2"/>
  <c r="T225" i="2"/>
  <c r="T175" i="2"/>
  <c r="T80" i="2"/>
  <c r="T310" i="2"/>
  <c r="T248" i="2"/>
  <c r="T252" i="2"/>
  <c r="T70" i="2"/>
  <c r="T279" i="2"/>
  <c r="T301" i="2"/>
  <c r="T81" i="2"/>
  <c r="T213" i="2"/>
  <c r="T64" i="2"/>
  <c r="T91" i="2"/>
  <c r="T37" i="2"/>
  <c r="T243" i="2"/>
  <c r="T306" i="2"/>
  <c r="T122" i="2"/>
  <c r="W275" i="3"/>
  <c r="AC275" i="3" s="1"/>
  <c r="U276" i="3"/>
  <c r="M152" i="3"/>
  <c r="M316" i="3"/>
  <c r="AK316" i="3" s="1"/>
  <c r="M257" i="3"/>
  <c r="AJ257" i="3" s="1"/>
  <c r="O257" i="3" s="1"/>
  <c r="M144" i="3"/>
  <c r="M60" i="3"/>
  <c r="M24" i="3"/>
  <c r="C102" i="5" s="1"/>
  <c r="M125" i="3"/>
  <c r="AL125" i="3" s="1"/>
  <c r="M131" i="3"/>
  <c r="M278" i="3"/>
  <c r="M295" i="3"/>
  <c r="M255" i="3"/>
  <c r="U138" i="3"/>
  <c r="U288" i="3"/>
  <c r="M320" i="3"/>
  <c r="AL320" i="3" s="1"/>
  <c r="X132" i="3"/>
  <c r="AE132" i="3" s="1"/>
  <c r="M265" i="3"/>
  <c r="M275" i="3"/>
  <c r="M72" i="3"/>
  <c r="AK72" i="3" s="1"/>
  <c r="M304" i="3"/>
  <c r="M281" i="3"/>
  <c r="U67" i="3"/>
  <c r="M98" i="3"/>
  <c r="AK98" i="3" s="1"/>
  <c r="M153" i="3"/>
  <c r="AL153" i="3" s="1"/>
  <c r="M66" i="3"/>
  <c r="M140" i="3"/>
  <c r="M283" i="3"/>
  <c r="AK283" i="3" s="1"/>
  <c r="M78" i="3"/>
  <c r="AL78" i="3" s="1"/>
  <c r="M267" i="3"/>
  <c r="M42" i="3"/>
  <c r="AJ42" i="3" s="1"/>
  <c r="O42" i="3" s="1"/>
  <c r="M149" i="3"/>
  <c r="AK149" i="3" s="1"/>
  <c r="M132" i="3"/>
  <c r="M74" i="3"/>
  <c r="X157" i="3"/>
  <c r="W98" i="3"/>
  <c r="X283" i="3"/>
  <c r="M173" i="3"/>
  <c r="AK173" i="3" s="1"/>
  <c r="M184" i="3"/>
  <c r="AL184" i="3" s="1"/>
  <c r="W313" i="3"/>
  <c r="W192" i="3"/>
  <c r="W184" i="3"/>
  <c r="Y184" i="3" s="1"/>
  <c r="M235" i="3"/>
  <c r="AK235" i="3" s="1"/>
  <c r="X309" i="3"/>
  <c r="W299" i="3"/>
  <c r="X299" i="3" s="1"/>
  <c r="W188" i="3"/>
  <c r="Y188" i="3" s="1"/>
  <c r="W90" i="3"/>
  <c r="Z90" i="3" s="1"/>
  <c r="M40" i="3"/>
  <c r="M273" i="3"/>
  <c r="M192" i="3"/>
  <c r="AL192" i="3" s="1"/>
  <c r="M135" i="3"/>
  <c r="AJ135" i="3" s="1"/>
  <c r="U280" i="3"/>
  <c r="V280" i="3"/>
  <c r="U25" i="3"/>
  <c r="W25" i="3" s="1"/>
  <c r="V25" i="3"/>
  <c r="U260" i="3"/>
  <c r="V260" i="3"/>
  <c r="U264" i="3"/>
  <c r="V264" i="3"/>
  <c r="U104" i="3"/>
  <c r="V104" i="3"/>
  <c r="U83" i="3"/>
  <c r="X88" i="3" s="1"/>
  <c r="AE88" i="3" s="1"/>
  <c r="V83" i="3"/>
  <c r="U71" i="3"/>
  <c r="V71" i="3"/>
  <c r="U185" i="3"/>
  <c r="V185" i="3"/>
  <c r="U234" i="3"/>
  <c r="V234" i="3"/>
  <c r="M313" i="3"/>
  <c r="AL313" i="3" s="1"/>
  <c r="M299" i="3"/>
  <c r="AJ299" i="3" s="1"/>
  <c r="M188" i="3"/>
  <c r="M90" i="3"/>
  <c r="W304" i="3"/>
  <c r="AA304" i="3" s="1"/>
  <c r="W295" i="3"/>
  <c r="X295" i="3" s="1"/>
  <c r="U108" i="3"/>
  <c r="V108" i="3"/>
  <c r="U29" i="3"/>
  <c r="V29" i="3"/>
  <c r="U230" i="3"/>
  <c r="V230" i="3"/>
  <c r="U33" i="3"/>
  <c r="V33" i="3"/>
  <c r="U223" i="3"/>
  <c r="V223" i="3"/>
  <c r="U87" i="3"/>
  <c r="V87" i="3"/>
  <c r="U272" i="3"/>
  <c r="V272" i="3"/>
  <c r="U57" i="3"/>
  <c r="V57" i="3"/>
  <c r="U21" i="3"/>
  <c r="V21" i="3"/>
  <c r="U41" i="3"/>
  <c r="V41" i="3"/>
  <c r="U49" i="3"/>
  <c r="V49" i="3"/>
  <c r="U226" i="3"/>
  <c r="V226" i="3"/>
  <c r="M102" i="3"/>
  <c r="W278" i="3"/>
  <c r="X278" i="3" s="1"/>
  <c r="W320" i="3"/>
  <c r="U284" i="3"/>
  <c r="W284" i="3" s="1"/>
  <c r="V284" i="3"/>
  <c r="U158" i="3"/>
  <c r="V158" i="3"/>
  <c r="U246" i="3"/>
  <c r="X251" i="3" s="1"/>
  <c r="V246" i="3"/>
  <c r="U214" i="3"/>
  <c r="V214" i="3"/>
  <c r="U302" i="3"/>
  <c r="V302" i="3"/>
  <c r="U312" i="3"/>
  <c r="V312" i="3"/>
  <c r="U218" i="3"/>
  <c r="V218" i="3"/>
  <c r="C28" i="5"/>
  <c r="C80" i="5"/>
  <c r="C158" i="5"/>
  <c r="C236" i="5"/>
  <c r="C210" i="5"/>
  <c r="C262" i="5"/>
  <c r="C54" i="5"/>
  <c r="C106" i="5"/>
  <c r="C132" i="5"/>
  <c r="C314" i="5"/>
  <c r="C288" i="5"/>
  <c r="C36" i="5"/>
  <c r="C62" i="5"/>
  <c r="C114" i="5"/>
  <c r="C270" i="5"/>
  <c r="C88" i="5"/>
  <c r="C140" i="5"/>
  <c r="C192" i="5"/>
  <c r="C166" i="5"/>
  <c r="C244" i="5"/>
  <c r="C218" i="5"/>
  <c r="C296" i="5"/>
  <c r="D44" i="5"/>
  <c r="D226" i="5"/>
  <c r="D18" i="5"/>
  <c r="D278" i="5"/>
  <c r="D96" i="5"/>
  <c r="D304" i="5"/>
  <c r="D70" i="5"/>
  <c r="D122" i="5"/>
  <c r="D148" i="5"/>
  <c r="D252" i="5"/>
  <c r="D200" i="5"/>
  <c r="D174" i="5"/>
  <c r="C26" i="5"/>
  <c r="C52" i="5"/>
  <c r="C78" i="5"/>
  <c r="C156" i="5"/>
  <c r="C208" i="5"/>
  <c r="C286" i="5"/>
  <c r="C182" i="5"/>
  <c r="C260" i="5"/>
  <c r="C104" i="5"/>
  <c r="C130" i="5"/>
  <c r="C234" i="5"/>
  <c r="C312" i="5"/>
  <c r="D262" i="5"/>
  <c r="D288" i="5"/>
  <c r="D314" i="5"/>
  <c r="D132" i="5"/>
  <c r="D80" i="5"/>
  <c r="D236" i="5"/>
  <c r="C206" i="5"/>
  <c r="C24" i="5"/>
  <c r="C50" i="5"/>
  <c r="C180" i="5"/>
  <c r="C76" i="5"/>
  <c r="C154" i="5"/>
  <c r="C16" i="5"/>
  <c r="C42" i="5"/>
  <c r="C68" i="5"/>
  <c r="C302" i="5"/>
  <c r="C172" i="5"/>
  <c r="C120" i="5"/>
  <c r="C224" i="5"/>
  <c r="C276" i="5"/>
  <c r="C146" i="5"/>
  <c r="C198" i="5"/>
  <c r="C94" i="5"/>
  <c r="C250" i="5"/>
  <c r="D258" i="5"/>
  <c r="D24" i="5"/>
  <c r="D50" i="5"/>
  <c r="D102" i="5"/>
  <c r="D310" i="5"/>
  <c r="D76" i="5"/>
  <c r="D128" i="5"/>
  <c r="D154" i="5"/>
  <c r="D180" i="5"/>
  <c r="D206" i="5"/>
  <c r="D284" i="5"/>
  <c r="D232" i="5"/>
  <c r="D52" i="5"/>
  <c r="D78" i="5"/>
  <c r="D130" i="5"/>
  <c r="D182" i="5"/>
  <c r="D208" i="5"/>
  <c r="D234" i="5"/>
  <c r="D260" i="5"/>
  <c r="D26" i="5"/>
  <c r="D312" i="5"/>
  <c r="D156" i="5"/>
  <c r="D286" i="5"/>
  <c r="D104" i="5"/>
  <c r="C44" i="5"/>
  <c r="C200" i="5"/>
  <c r="C174" i="5"/>
  <c r="C70" i="5"/>
  <c r="C252" i="5"/>
  <c r="C226" i="5"/>
  <c r="C18" i="5"/>
  <c r="C96" i="5"/>
  <c r="C148" i="5"/>
  <c r="C278" i="5"/>
  <c r="C122" i="5"/>
  <c r="C304" i="5"/>
  <c r="D36" i="5"/>
  <c r="D62" i="5"/>
  <c r="D114" i="5"/>
  <c r="D166" i="5"/>
  <c r="D192" i="5"/>
  <c r="D218" i="5"/>
  <c r="D244" i="5"/>
  <c r="D270" i="5"/>
  <c r="D88" i="5"/>
  <c r="D296" i="5"/>
  <c r="D140" i="5"/>
  <c r="D16" i="5"/>
  <c r="D224" i="5"/>
  <c r="D68" i="5"/>
  <c r="D42" i="5"/>
  <c r="D120" i="5"/>
  <c r="D172" i="5"/>
  <c r="U9" i="3"/>
  <c r="V9" i="3"/>
  <c r="W288" i="3"/>
  <c r="W220" i="3"/>
  <c r="W134" i="3"/>
  <c r="X139" i="3"/>
  <c r="W50" i="3"/>
  <c r="X50" i="3" s="1"/>
  <c r="X24" i="3"/>
  <c r="AE24" i="3" s="1"/>
  <c r="W19" i="3"/>
  <c r="X273" i="3"/>
  <c r="W268" i="3"/>
  <c r="W256" i="3"/>
  <c r="W130" i="3"/>
  <c r="X135" i="3"/>
  <c r="AE135" i="3" s="1"/>
  <c r="X152" i="3"/>
  <c r="AE152" i="3" s="1"/>
  <c r="W147" i="3"/>
  <c r="X26" i="3"/>
  <c r="AE26" i="3" s="1"/>
  <c r="W21" i="3"/>
  <c r="AC318" i="3"/>
  <c r="AA318" i="3"/>
  <c r="Z318" i="3"/>
  <c r="AB318" i="3"/>
  <c r="Y318" i="3"/>
  <c r="W289" i="3"/>
  <c r="X289" i="3" s="1"/>
  <c r="W169" i="3"/>
  <c r="X233" i="3"/>
  <c r="AE233" i="3" s="1"/>
  <c r="W228" i="3"/>
  <c r="X228" i="3" s="1"/>
  <c r="W103" i="3"/>
  <c r="W41" i="3"/>
  <c r="W216" i="3"/>
  <c r="W15" i="3"/>
  <c r="X15" i="3" s="1"/>
  <c r="W230" i="3"/>
  <c r="W22" i="3"/>
  <c r="AA321" i="3"/>
  <c r="AC321" i="3"/>
  <c r="AB321" i="3"/>
  <c r="Z321" i="3"/>
  <c r="Y321" i="3"/>
  <c r="X274" i="3"/>
  <c r="W269" i="3"/>
  <c r="W286" i="3"/>
  <c r="X258" i="3"/>
  <c r="AE258" i="3" s="1"/>
  <c r="W253" i="3"/>
  <c r="W77" i="3"/>
  <c r="W234" i="3"/>
  <c r="X234" i="3" s="1"/>
  <c r="W38" i="3"/>
  <c r="W194" i="3"/>
  <c r="W89" i="3"/>
  <c r="X89" i="3" s="1"/>
  <c r="W101" i="3"/>
  <c r="W61" i="3"/>
  <c r="X188" i="3"/>
  <c r="AE188" i="3" s="1"/>
  <c r="X316" i="3"/>
  <c r="AE316" i="3" s="1"/>
  <c r="W311" i="3"/>
  <c r="W182" i="3"/>
  <c r="X187" i="3"/>
  <c r="AE187" i="3" s="1"/>
  <c r="W105" i="3"/>
  <c r="W291" i="3"/>
  <c r="W166" i="3"/>
  <c r="W20" i="3"/>
  <c r="W222" i="3"/>
  <c r="X153" i="3"/>
  <c r="AE153" i="3" s="1"/>
  <c r="W148" i="3"/>
  <c r="W62" i="3"/>
  <c r="AL137" i="3"/>
  <c r="AL317" i="3"/>
  <c r="AJ317" i="3"/>
  <c r="O317" i="3" s="1"/>
  <c r="AK251" i="3"/>
  <c r="AL251" i="3"/>
  <c r="AJ251" i="3"/>
  <c r="O251" i="3" s="1"/>
  <c r="AL136" i="3"/>
  <c r="AJ136" i="3"/>
  <c r="O136" i="3" s="1"/>
  <c r="AK136" i="3"/>
  <c r="AL42" i="3"/>
  <c r="AK42" i="3"/>
  <c r="AL308" i="3"/>
  <c r="AJ308" i="3"/>
  <c r="AK308" i="3"/>
  <c r="AK313" i="3"/>
  <c r="AL285" i="3"/>
  <c r="AL257" i="3"/>
  <c r="AK257" i="3"/>
  <c r="AL128" i="3"/>
  <c r="AJ128" i="3"/>
  <c r="O128" i="3" s="1"/>
  <c r="AK128" i="3"/>
  <c r="AL66" i="3"/>
  <c r="AK66" i="3"/>
  <c r="AJ66" i="3"/>
  <c r="O66" i="3" s="1"/>
  <c r="AL133" i="3"/>
  <c r="AK133" i="3"/>
  <c r="AJ133" i="3"/>
  <c r="O133" i="3" s="1"/>
  <c r="AL299" i="3"/>
  <c r="AK299" i="3"/>
  <c r="AL258" i="3"/>
  <c r="AK258" i="3"/>
  <c r="AJ258" i="3"/>
  <c r="O258" i="3" s="1"/>
  <c r="AL249" i="3"/>
  <c r="AK249" i="3"/>
  <c r="AJ249" i="3"/>
  <c r="O249" i="3" s="1"/>
  <c r="AL188" i="3"/>
  <c r="AK188" i="3"/>
  <c r="AJ188" i="3"/>
  <c r="O188" i="3" s="1"/>
  <c r="AL135" i="3"/>
  <c r="AK135" i="3"/>
  <c r="AK157" i="3"/>
  <c r="AJ157" i="3"/>
  <c r="O157" i="3" s="1"/>
  <c r="AL275" i="3"/>
  <c r="AK275" i="3"/>
  <c r="AJ275" i="3"/>
  <c r="AL298" i="3"/>
  <c r="AK298" i="3"/>
  <c r="AJ298" i="3"/>
  <c r="O298" i="3" s="1"/>
  <c r="AL187" i="3"/>
  <c r="AK187" i="3"/>
  <c r="AJ187" i="3"/>
  <c r="AL90" i="3"/>
  <c r="AK90" i="3"/>
  <c r="AJ90" i="3"/>
  <c r="O90" i="3" s="1"/>
  <c r="AL131" i="3"/>
  <c r="AK131" i="3"/>
  <c r="AJ131" i="3"/>
  <c r="O131" i="3" s="1"/>
  <c r="AL18" i="3"/>
  <c r="AK18" i="3"/>
  <c r="AJ18" i="3"/>
  <c r="AC304" i="3"/>
  <c r="AB304" i="3"/>
  <c r="Y304" i="3"/>
  <c r="AC267" i="3"/>
  <c r="Z267" i="3"/>
  <c r="AB267" i="3"/>
  <c r="AA267" i="3"/>
  <c r="Y267" i="3"/>
  <c r="AC137" i="3"/>
  <c r="AA137" i="3"/>
  <c r="AB137" i="3"/>
  <c r="Z137" i="3"/>
  <c r="Y137" i="3"/>
  <c r="AB40" i="3"/>
  <c r="AC40" i="3"/>
  <c r="Y40" i="3"/>
  <c r="AA40" i="3"/>
  <c r="Z40" i="3"/>
  <c r="AC303" i="3"/>
  <c r="Z303" i="3"/>
  <c r="AB303" i="3"/>
  <c r="AA303" i="3"/>
  <c r="Y303" i="3"/>
  <c r="AC251" i="3"/>
  <c r="Z251" i="3"/>
  <c r="AB251" i="3"/>
  <c r="AA251" i="3"/>
  <c r="Y251" i="3"/>
  <c r="AA136" i="3"/>
  <c r="Y136" i="3"/>
  <c r="AB316" i="3"/>
  <c r="AC316" i="3"/>
  <c r="AA316" i="3"/>
  <c r="Z316" i="3"/>
  <c r="Y316" i="3"/>
  <c r="AC153" i="3"/>
  <c r="AA153" i="3"/>
  <c r="AB153" i="3"/>
  <c r="Z153" i="3"/>
  <c r="Y153" i="3"/>
  <c r="AC259" i="3"/>
  <c r="Z259" i="3"/>
  <c r="AB259" i="3"/>
  <c r="AA259" i="3"/>
  <c r="Y259" i="3"/>
  <c r="AC281" i="3"/>
  <c r="AA281" i="3"/>
  <c r="AB281" i="3"/>
  <c r="Z281" i="3"/>
  <c r="Y281" i="3"/>
  <c r="AC149" i="3"/>
  <c r="AA149" i="3"/>
  <c r="Y149" i="3"/>
  <c r="AC160" i="3"/>
  <c r="AB160" i="3"/>
  <c r="AA160" i="3"/>
  <c r="Y160" i="3"/>
  <c r="Z160" i="3"/>
  <c r="AB172" i="3"/>
  <c r="AC172" i="3"/>
  <c r="Y172" i="3"/>
  <c r="AA172" i="3"/>
  <c r="Z172" i="3"/>
  <c r="AC76" i="3"/>
  <c r="AB76" i="3"/>
  <c r="Y76" i="3"/>
  <c r="AA76" i="3"/>
  <c r="Z76" i="3"/>
  <c r="AC36" i="3"/>
  <c r="AB36" i="3"/>
  <c r="Y36" i="3"/>
  <c r="AA36" i="3"/>
  <c r="Z36" i="3"/>
  <c r="AC255" i="3"/>
  <c r="Z255" i="3"/>
  <c r="AB255" i="3"/>
  <c r="AA255" i="3"/>
  <c r="Y255" i="3"/>
  <c r="AC132" i="3"/>
  <c r="AB132" i="3"/>
  <c r="Y132" i="3"/>
  <c r="Z132" i="3"/>
  <c r="AA132" i="3"/>
  <c r="AC287" i="3"/>
  <c r="Z287" i="3"/>
  <c r="AB287" i="3"/>
  <c r="AA287" i="3"/>
  <c r="Y287" i="3"/>
  <c r="AC141" i="3"/>
  <c r="AA141" i="3"/>
  <c r="AB141" i="3"/>
  <c r="Y141" i="3"/>
  <c r="Z141" i="3"/>
  <c r="AC233" i="3"/>
  <c r="Z233" i="3"/>
  <c r="Y233" i="3"/>
  <c r="AC192" i="3"/>
  <c r="AB192" i="3"/>
  <c r="AA192" i="3"/>
  <c r="Y192" i="3"/>
  <c r="Z192" i="3"/>
  <c r="AB184" i="3"/>
  <c r="AA184" i="3"/>
  <c r="AC164" i="3"/>
  <c r="AB164" i="3"/>
  <c r="Z164" i="3"/>
  <c r="Y164" i="3"/>
  <c r="AA164" i="3"/>
  <c r="AC60" i="3"/>
  <c r="AB60" i="3"/>
  <c r="Y60" i="3"/>
  <c r="AA60" i="3"/>
  <c r="Z60" i="3"/>
  <c r="AE263" i="3"/>
  <c r="AC263" i="3"/>
  <c r="Z263" i="3"/>
  <c r="AB263" i="3"/>
  <c r="AA263" i="3"/>
  <c r="Y263" i="3"/>
  <c r="AC140" i="3"/>
  <c r="AB140" i="3"/>
  <c r="Y140" i="3"/>
  <c r="AA140" i="3"/>
  <c r="Z140" i="3"/>
  <c r="AB24" i="3"/>
  <c r="AC24" i="3"/>
  <c r="Y24" i="3"/>
  <c r="AA24" i="3"/>
  <c r="Z24" i="3"/>
  <c r="AE283" i="3"/>
  <c r="AC283" i="3"/>
  <c r="Z283" i="3"/>
  <c r="AB283" i="3"/>
  <c r="AA283" i="3"/>
  <c r="Y283" i="3"/>
  <c r="AC277" i="3"/>
  <c r="AA277" i="3"/>
  <c r="Y277" i="3"/>
  <c r="AC235" i="3"/>
  <c r="AA235" i="3"/>
  <c r="Y235" i="3"/>
  <c r="AB191" i="3"/>
  <c r="AA191" i="3"/>
  <c r="AC173" i="3"/>
  <c r="AA173" i="3"/>
  <c r="AB173" i="3"/>
  <c r="Y173" i="3"/>
  <c r="Z173" i="3"/>
  <c r="AB144" i="3"/>
  <c r="AC144" i="3"/>
  <c r="AA144" i="3"/>
  <c r="Y144" i="3"/>
  <c r="Z144" i="3"/>
  <c r="AB72" i="3"/>
  <c r="AC72" i="3"/>
  <c r="Y72" i="3"/>
  <c r="AA72" i="3"/>
  <c r="Z72" i="3"/>
  <c r="AB56" i="3"/>
  <c r="AC56" i="3"/>
  <c r="Y56" i="3"/>
  <c r="AA56" i="3"/>
  <c r="Z56" i="3"/>
  <c r="AB16" i="3"/>
  <c r="AC16" i="3"/>
  <c r="Z16" i="3"/>
  <c r="X160" i="3"/>
  <c r="W155" i="3"/>
  <c r="W165" i="3"/>
  <c r="W91" i="3"/>
  <c r="W79" i="3"/>
  <c r="X285" i="3"/>
  <c r="AE285" i="3" s="1"/>
  <c r="W280" i="3"/>
  <c r="W138" i="3"/>
  <c r="X209" i="3"/>
  <c r="AE209" i="3" s="1"/>
  <c r="W204" i="3"/>
  <c r="X204" i="3" s="1"/>
  <c r="W179" i="3"/>
  <c r="X179" i="3" s="1"/>
  <c r="W126" i="3"/>
  <c r="W118" i="3"/>
  <c r="X78" i="3"/>
  <c r="AE78" i="3" s="1"/>
  <c r="W73" i="3"/>
  <c r="X73" i="3" s="1"/>
  <c r="X36" i="3"/>
  <c r="W31" i="3"/>
  <c r="X265" i="3"/>
  <c r="AE265" i="3" s="1"/>
  <c r="W260" i="3"/>
  <c r="W240" i="3"/>
  <c r="W116" i="3"/>
  <c r="X116" i="3" s="1"/>
  <c r="W27" i="3"/>
  <c r="X18" i="3"/>
  <c r="AE18" i="3" s="1"/>
  <c r="W13" i="3"/>
  <c r="W112" i="3"/>
  <c r="X217" i="3"/>
  <c r="AE217" i="3" s="1"/>
  <c r="W212" i="3"/>
  <c r="W151" i="3"/>
  <c r="X151" i="3" s="1"/>
  <c r="W47" i="3"/>
  <c r="W200" i="3"/>
  <c r="X56" i="3"/>
  <c r="W51" i="3"/>
  <c r="X51" i="3" s="1"/>
  <c r="X161" i="3"/>
  <c r="AE161" i="3" s="1"/>
  <c r="W156" i="3"/>
  <c r="X156" i="3" s="1"/>
  <c r="W227" i="3"/>
  <c r="W52" i="3"/>
  <c r="X52" i="3" s="1"/>
  <c r="AC319" i="3"/>
  <c r="Z319" i="3"/>
  <c r="AB319" i="3"/>
  <c r="AA319" i="3"/>
  <c r="Y319" i="3"/>
  <c r="W201" i="3"/>
  <c r="X201" i="3" s="1"/>
  <c r="X242" i="3"/>
  <c r="AE242" i="3" s="1"/>
  <c r="W237" i="3"/>
  <c r="X237" i="3" s="1"/>
  <c r="W162" i="3"/>
  <c r="W75" i="3"/>
  <c r="W223" i="3"/>
  <c r="X223" i="3" s="1"/>
  <c r="W190" i="3"/>
  <c r="X195" i="3"/>
  <c r="AE195" i="3" s="1"/>
  <c r="W84" i="3"/>
  <c r="X84" i="3" s="1"/>
  <c r="W59" i="3"/>
  <c r="W49" i="3"/>
  <c r="W54" i="3"/>
  <c r="X54" i="3" s="1"/>
  <c r="W97" i="3"/>
  <c r="X102" i="3"/>
  <c r="AE102" i="3" s="1"/>
  <c r="W305" i="3"/>
  <c r="X305" i="3" s="1"/>
  <c r="X173" i="3"/>
  <c r="W168" i="3"/>
  <c r="X168" i="3" s="1"/>
  <c r="X98" i="3"/>
  <c r="AE98" i="3" s="1"/>
  <c r="W93" i="3"/>
  <c r="W202" i="3"/>
  <c r="X202" i="3" s="1"/>
  <c r="W32" i="3"/>
  <c r="W174" i="3"/>
  <c r="X174" i="3" s="1"/>
  <c r="W10" i="3"/>
  <c r="AL28" i="3"/>
  <c r="AK28" i="3"/>
  <c r="AJ28" i="3"/>
  <c r="O28" i="3" s="1"/>
  <c r="AL271" i="3"/>
  <c r="AL247" i="3"/>
  <c r="AK247" i="3"/>
  <c r="AJ247" i="3"/>
  <c r="O247" i="3" s="1"/>
  <c r="AL209" i="3"/>
  <c r="AK209" i="3"/>
  <c r="AJ209" i="3"/>
  <c r="O209" i="3" s="1"/>
  <c r="AL129" i="3"/>
  <c r="AK129" i="3"/>
  <c r="AJ129" i="3"/>
  <c r="O129" i="3" s="1"/>
  <c r="AL127" i="3"/>
  <c r="AL316" i="3"/>
  <c r="AJ316" i="3"/>
  <c r="O316" i="3" s="1"/>
  <c r="AL259" i="3"/>
  <c r="AK259" i="3"/>
  <c r="AJ259" i="3"/>
  <c r="O259" i="3" s="1"/>
  <c r="AL250" i="3"/>
  <c r="AK250" i="3"/>
  <c r="AJ250" i="3"/>
  <c r="O250" i="3" s="1"/>
  <c r="AL149" i="3"/>
  <c r="AL172" i="3"/>
  <c r="AK172" i="3"/>
  <c r="AL36" i="3"/>
  <c r="AK36" i="3"/>
  <c r="AJ36" i="3"/>
  <c r="O36" i="3" s="1"/>
  <c r="AL132" i="3"/>
  <c r="AK132" i="3"/>
  <c r="AJ132" i="3"/>
  <c r="O132" i="3" s="1"/>
  <c r="AL282" i="3"/>
  <c r="AK282" i="3"/>
  <c r="AJ282" i="3"/>
  <c r="O282" i="3" s="1"/>
  <c r="AL290" i="3"/>
  <c r="AK290" i="3"/>
  <c r="AJ290" i="3"/>
  <c r="O290" i="3" s="1"/>
  <c r="AK233" i="3"/>
  <c r="AL233" i="3"/>
  <c r="AJ233" i="3"/>
  <c r="O233" i="3" s="1"/>
  <c r="AK184" i="3"/>
  <c r="AL60" i="3"/>
  <c r="AK60" i="3"/>
  <c r="AJ60" i="3"/>
  <c r="AL140" i="3"/>
  <c r="AK140" i="3"/>
  <c r="AJ140" i="3"/>
  <c r="O140" i="3" s="1"/>
  <c r="AL283" i="3"/>
  <c r="AJ283" i="3"/>
  <c r="O283" i="3" s="1"/>
  <c r="AJ235" i="3"/>
  <c r="O235" i="3" s="1"/>
  <c r="AL173" i="3"/>
  <c r="AL72" i="3"/>
  <c r="AJ72" i="3"/>
  <c r="O72" i="3" s="1"/>
  <c r="AK78" i="3"/>
  <c r="AJ78" i="3"/>
  <c r="AC98" i="3"/>
  <c r="AB98" i="3"/>
  <c r="AA98" i="3"/>
  <c r="Z98" i="3"/>
  <c r="Y98" i="3"/>
  <c r="AC102" i="3"/>
  <c r="AB102" i="3"/>
  <c r="AA102" i="3"/>
  <c r="Z102" i="3"/>
  <c r="Y102" i="3"/>
  <c r="AC42" i="3"/>
  <c r="AB42" i="3"/>
  <c r="Z42" i="3"/>
  <c r="AA42" i="3"/>
  <c r="Y42" i="3"/>
  <c r="AC74" i="3"/>
  <c r="AB74" i="3"/>
  <c r="AA74" i="3"/>
  <c r="Z74" i="3"/>
  <c r="Y74" i="3"/>
  <c r="X321" i="3"/>
  <c r="AC294" i="3"/>
  <c r="AA294" i="3"/>
  <c r="AB294" i="3"/>
  <c r="Z294" i="3"/>
  <c r="Y294" i="3"/>
  <c r="AC250" i="3"/>
  <c r="AA250" i="3"/>
  <c r="AB250" i="3"/>
  <c r="X137" i="3"/>
  <c r="Z282" i="3"/>
  <c r="Y282" i="3"/>
  <c r="AC266" i="3"/>
  <c r="AA266" i="3"/>
  <c r="Z266" i="3"/>
  <c r="Y266" i="3"/>
  <c r="AB266" i="3"/>
  <c r="AC290" i="3"/>
  <c r="AA290" i="3"/>
  <c r="Y290" i="3"/>
  <c r="AB290" i="3"/>
  <c r="Z290" i="3"/>
  <c r="AC78" i="3"/>
  <c r="AB78" i="3"/>
  <c r="AA78" i="3"/>
  <c r="Z78" i="3"/>
  <c r="Y78" i="3"/>
  <c r="AC82" i="3"/>
  <c r="AB82" i="3"/>
  <c r="AA82" i="3"/>
  <c r="Z82" i="3"/>
  <c r="Y82" i="3"/>
  <c r="W111" i="3"/>
  <c r="X111" i="3" s="1"/>
  <c r="W87" i="3"/>
  <c r="W306" i="3"/>
  <c r="W197" i="3"/>
  <c r="W224" i="3"/>
  <c r="W63" i="3"/>
  <c r="W92" i="3"/>
  <c r="X92" i="3" s="1"/>
  <c r="W11" i="3"/>
  <c r="W39" i="3"/>
  <c r="X39" i="3" s="1"/>
  <c r="W264" i="3"/>
  <c r="W193" i="3"/>
  <c r="X198" i="3"/>
  <c r="W104" i="3"/>
  <c r="X104" i="3" s="1"/>
  <c r="W146" i="3"/>
  <c r="W83" i="3"/>
  <c r="X76" i="3"/>
  <c r="W71" i="3"/>
  <c r="W23" i="3"/>
  <c r="W185" i="3"/>
  <c r="W229" i="3"/>
  <c r="X229" i="3" s="1"/>
  <c r="W246" i="3"/>
  <c r="W302" i="3"/>
  <c r="X307" i="3"/>
  <c r="W196" i="3"/>
  <c r="W163" i="3"/>
  <c r="W199" i="3"/>
  <c r="X199" i="3" s="1"/>
  <c r="W221" i="3"/>
  <c r="W178" i="3"/>
  <c r="X164" i="3"/>
  <c r="W159" i="3"/>
  <c r="W45" i="3"/>
  <c r="W7" i="3"/>
  <c r="D7" i="5" s="1"/>
  <c r="W203" i="3"/>
  <c r="W186" i="3"/>
  <c r="X186" i="3" s="1"/>
  <c r="X191" i="3"/>
  <c r="X148" i="3"/>
  <c r="W143" i="3"/>
  <c r="X143" i="3" s="1"/>
  <c r="X128" i="3"/>
  <c r="AE128" i="3" s="1"/>
  <c r="W123" i="3"/>
  <c r="W296" i="3"/>
  <c r="X296" i="3" s="1"/>
  <c r="W46" i="3"/>
  <c r="W210" i="3"/>
  <c r="X210" i="3" s="1"/>
  <c r="W226" i="3"/>
  <c r="W206" i="3"/>
  <c r="W300" i="3"/>
  <c r="W34" i="3"/>
  <c r="X34" i="3" s="1"/>
  <c r="W238" i="3"/>
  <c r="W262" i="3"/>
  <c r="X267" i="3"/>
  <c r="X172" i="3"/>
  <c r="W167" i="3"/>
  <c r="X167" i="3" s="1"/>
  <c r="AL267" i="3"/>
  <c r="AK267" i="3"/>
  <c r="AJ267" i="3"/>
  <c r="O267" i="3" s="1"/>
  <c r="AL40" i="3"/>
  <c r="AJ40" i="3"/>
  <c r="O40" i="3" s="1"/>
  <c r="AK40" i="3"/>
  <c r="AJ303" i="3"/>
  <c r="O303" i="3" s="1"/>
  <c r="AL98" i="3"/>
  <c r="AL102" i="3"/>
  <c r="AK102" i="3"/>
  <c r="AJ102" i="3"/>
  <c r="AL88" i="3"/>
  <c r="AJ88" i="3"/>
  <c r="O88" i="3" s="1"/>
  <c r="AK88" i="3"/>
  <c r="AL161" i="3"/>
  <c r="AK161" i="3"/>
  <c r="AJ161" i="3"/>
  <c r="AL307" i="3"/>
  <c r="AK307" i="3"/>
  <c r="AJ307" i="3"/>
  <c r="AL242" i="3"/>
  <c r="AK242" i="3"/>
  <c r="AJ242" i="3"/>
  <c r="O242" i="3" s="1"/>
  <c r="AJ125" i="3"/>
  <c r="O125" i="3" s="1"/>
  <c r="AL139" i="3"/>
  <c r="AK139" i="3"/>
  <c r="AJ139" i="3"/>
  <c r="O139" i="3" s="1"/>
  <c r="AL26" i="3"/>
  <c r="AK26" i="3"/>
  <c r="AJ26" i="3"/>
  <c r="AK274" i="3"/>
  <c r="AJ274" i="3"/>
  <c r="O274" i="3" s="1"/>
  <c r="AL265" i="3"/>
  <c r="AK265" i="3"/>
  <c r="AJ265" i="3"/>
  <c r="O265" i="3" s="1"/>
  <c r="AK217" i="3"/>
  <c r="AL217" i="3"/>
  <c r="AL120" i="3"/>
  <c r="AJ120" i="3"/>
  <c r="O120" i="3" s="1"/>
  <c r="AK120" i="3"/>
  <c r="AL74" i="3"/>
  <c r="AK74" i="3"/>
  <c r="AJ74" i="3"/>
  <c r="O74" i="3" s="1"/>
  <c r="AL198" i="3"/>
  <c r="AK198" i="3"/>
  <c r="AJ198" i="3"/>
  <c r="O198" i="3" s="1"/>
  <c r="AK315" i="3"/>
  <c r="AL315" i="3"/>
  <c r="AJ315" i="3"/>
  <c r="AL273" i="3"/>
  <c r="AK273" i="3"/>
  <c r="AJ273" i="3"/>
  <c r="O273" i="3" s="1"/>
  <c r="AK180" i="3"/>
  <c r="AJ180" i="3"/>
  <c r="AL176" i="3"/>
  <c r="AL58" i="3"/>
  <c r="AK58" i="3"/>
  <c r="AC195" i="3"/>
  <c r="Z195" i="3"/>
  <c r="AB195" i="3"/>
  <c r="AA195" i="3"/>
  <c r="Y195" i="3"/>
  <c r="AC28" i="3"/>
  <c r="AB28" i="3"/>
  <c r="Z28" i="3"/>
  <c r="AE271" i="3"/>
  <c r="AC271" i="3"/>
  <c r="Z271" i="3"/>
  <c r="AB271" i="3"/>
  <c r="AA271" i="3"/>
  <c r="Y271" i="3"/>
  <c r="AC295" i="3"/>
  <c r="Z295" i="3"/>
  <c r="Y295" i="3"/>
  <c r="AC247" i="3"/>
  <c r="Z247" i="3"/>
  <c r="AB247" i="3"/>
  <c r="AA247" i="3"/>
  <c r="Y247" i="3"/>
  <c r="AC152" i="3"/>
  <c r="AB152" i="3"/>
  <c r="AA152" i="3"/>
  <c r="Y152" i="3"/>
  <c r="Z152" i="3"/>
  <c r="AB127" i="3"/>
  <c r="AC127" i="3"/>
  <c r="Z127" i="3"/>
  <c r="Y127" i="3"/>
  <c r="AA127" i="3"/>
  <c r="AE308" i="3"/>
  <c r="AC308" i="3"/>
  <c r="AB308" i="3"/>
  <c r="Z308" i="3"/>
  <c r="AA308" i="3"/>
  <c r="Y308" i="3"/>
  <c r="AC313" i="3"/>
  <c r="AA313" i="3"/>
  <c r="AB313" i="3"/>
  <c r="Z313" i="3"/>
  <c r="Y313" i="3"/>
  <c r="AC307" i="3"/>
  <c r="Z307" i="3"/>
  <c r="AB307" i="3"/>
  <c r="AA307" i="3"/>
  <c r="Y307" i="3"/>
  <c r="AC285" i="3"/>
  <c r="AA285" i="3"/>
  <c r="AB285" i="3"/>
  <c r="Z285" i="3"/>
  <c r="Y285" i="3"/>
  <c r="X247" i="3"/>
  <c r="AC125" i="3"/>
  <c r="AA125" i="3"/>
  <c r="AB125" i="3"/>
  <c r="Z125" i="3"/>
  <c r="Y125" i="3"/>
  <c r="AB128" i="3"/>
  <c r="AC128" i="3"/>
  <c r="Z128" i="3"/>
  <c r="AE139" i="3"/>
  <c r="Z139" i="3"/>
  <c r="AA139" i="3"/>
  <c r="AB88" i="3"/>
  <c r="AC88" i="3"/>
  <c r="Y88" i="3"/>
  <c r="AA88" i="3"/>
  <c r="Z88" i="3"/>
  <c r="AC133" i="3"/>
  <c r="AA133" i="3"/>
  <c r="AB133" i="3"/>
  <c r="Z133" i="3"/>
  <c r="Y133" i="3"/>
  <c r="AE299" i="3"/>
  <c r="AC299" i="3"/>
  <c r="Z299" i="3"/>
  <c r="AB299" i="3"/>
  <c r="AA299" i="3"/>
  <c r="Y299" i="3"/>
  <c r="AC265" i="3"/>
  <c r="AA265" i="3"/>
  <c r="AB265" i="3"/>
  <c r="Z265" i="3"/>
  <c r="Y265" i="3"/>
  <c r="AC249" i="3"/>
  <c r="AA249" i="3"/>
  <c r="AB249" i="3"/>
  <c r="Z249" i="3"/>
  <c r="Y249" i="3"/>
  <c r="AC217" i="3"/>
  <c r="AA217" i="3"/>
  <c r="AB217" i="3"/>
  <c r="Z217" i="3"/>
  <c r="Y217" i="3"/>
  <c r="AB188" i="3"/>
  <c r="AC188" i="3"/>
  <c r="Z188" i="3"/>
  <c r="AB120" i="3"/>
  <c r="AC120" i="3"/>
  <c r="Y120" i="3"/>
  <c r="AA120" i="3"/>
  <c r="Z120" i="3"/>
  <c r="AB135" i="3"/>
  <c r="AC135" i="3"/>
  <c r="Z135" i="3"/>
  <c r="AA135" i="3"/>
  <c r="Y135" i="3"/>
  <c r="AE157" i="3"/>
  <c r="AC157" i="3"/>
  <c r="AA157" i="3"/>
  <c r="AB157" i="3"/>
  <c r="Y157" i="3"/>
  <c r="Z157" i="3"/>
  <c r="AB275" i="3"/>
  <c r="AA275" i="3"/>
  <c r="Z315" i="3"/>
  <c r="AB315" i="3"/>
  <c r="X303" i="3"/>
  <c r="AC187" i="3"/>
  <c r="Z187" i="3"/>
  <c r="AA187" i="3"/>
  <c r="AB187" i="3"/>
  <c r="Y187" i="3"/>
  <c r="AC180" i="3"/>
  <c r="AB180" i="3"/>
  <c r="Z180" i="3"/>
  <c r="Y180" i="3"/>
  <c r="AA180" i="3"/>
  <c r="AC176" i="3"/>
  <c r="AB176" i="3"/>
  <c r="AA176" i="3"/>
  <c r="Y176" i="3"/>
  <c r="Z176" i="3"/>
  <c r="AC131" i="3"/>
  <c r="AB131" i="3"/>
  <c r="Z131" i="3"/>
  <c r="Y131" i="3"/>
  <c r="AA131" i="3"/>
  <c r="X266" i="3"/>
  <c r="W261" i="3"/>
  <c r="X261" i="3" s="1"/>
  <c r="W114" i="3"/>
  <c r="X114" i="3" s="1"/>
  <c r="X58" i="3"/>
  <c r="AE58" i="3" s="1"/>
  <c r="W53" i="3"/>
  <c r="X281" i="3"/>
  <c r="W276" i="3"/>
  <c r="X249" i="3"/>
  <c r="AE249" i="3" s="1"/>
  <c r="W244" i="3"/>
  <c r="X241" i="3"/>
  <c r="AE241" i="3" s="1"/>
  <c r="W236" i="3"/>
  <c r="W150" i="3"/>
  <c r="X155" i="3"/>
  <c r="W99" i="3"/>
  <c r="X99" i="3" s="1"/>
  <c r="W110" i="3"/>
  <c r="X110" i="3" s="1"/>
  <c r="X22" i="3"/>
  <c r="X40" i="3"/>
  <c r="W35" i="3"/>
  <c r="W314" i="3"/>
  <c r="X319" i="3"/>
  <c r="X277" i="3"/>
  <c r="W272" i="3"/>
  <c r="W142" i="3"/>
  <c r="X147" i="3"/>
  <c r="W208" i="3"/>
  <c r="X208" i="3" s="1"/>
  <c r="X72" i="3"/>
  <c r="W67" i="3"/>
  <c r="X298" i="3"/>
  <c r="AE298" i="3" s="1"/>
  <c r="W293" i="3"/>
  <c r="X293" i="3" s="1"/>
  <c r="X250" i="3"/>
  <c r="W245" i="3"/>
  <c r="W181" i="3"/>
  <c r="W108" i="3"/>
  <c r="X101" i="3"/>
  <c r="W96" i="3"/>
  <c r="X96" i="3" s="1"/>
  <c r="W232" i="3"/>
  <c r="W29" i="3"/>
  <c r="W109" i="3"/>
  <c r="W119" i="3"/>
  <c r="X317" i="3"/>
  <c r="W312" i="3"/>
  <c r="W205" i="3"/>
  <c r="W170" i="3"/>
  <c r="W68" i="3"/>
  <c r="W33" i="3"/>
  <c r="X38" i="3"/>
  <c r="X120" i="3"/>
  <c r="AE120" i="3" s="1"/>
  <c r="W115" i="3"/>
  <c r="W254" i="3"/>
  <c r="X259" i="3"/>
  <c r="W177" i="3"/>
  <c r="X182" i="3"/>
  <c r="W270" i="3"/>
  <c r="W94" i="3"/>
  <c r="X94" i="3" s="1"/>
  <c r="W218" i="3"/>
  <c r="X129" i="3"/>
  <c r="AE129" i="3" s="1"/>
  <c r="W124" i="3"/>
  <c r="W292" i="3"/>
  <c r="W219" i="3"/>
  <c r="W106" i="3"/>
  <c r="AJ320" i="3"/>
  <c r="O320" i="3" s="1"/>
  <c r="AK320" i="3"/>
  <c r="AL195" i="3"/>
  <c r="AJ195" i="3"/>
  <c r="AL309" i="3"/>
  <c r="AJ309" i="3"/>
  <c r="AK309" i="3"/>
  <c r="AL241" i="3"/>
  <c r="AK241" i="3"/>
  <c r="AJ241" i="3"/>
  <c r="O241" i="3" s="1"/>
  <c r="AL152" i="3"/>
  <c r="AJ152" i="3"/>
  <c r="O152" i="3" s="1"/>
  <c r="AK152" i="3"/>
  <c r="AL82" i="3"/>
  <c r="AK82" i="3"/>
  <c r="AJ82" i="3"/>
  <c r="O82" i="3" s="1"/>
  <c r="AK153" i="3"/>
  <c r="AJ153" i="3"/>
  <c r="O153" i="3" s="1"/>
  <c r="AJ294" i="3"/>
  <c r="O294" i="3" s="1"/>
  <c r="AL281" i="3"/>
  <c r="AJ281" i="3"/>
  <c r="O281" i="3" s="1"/>
  <c r="AK281" i="3"/>
  <c r="AL160" i="3"/>
  <c r="AJ160" i="3"/>
  <c r="O160" i="3" s="1"/>
  <c r="AK160" i="3"/>
  <c r="AL76" i="3"/>
  <c r="AK76" i="3"/>
  <c r="AJ76" i="3"/>
  <c r="O76" i="3" s="1"/>
  <c r="AL255" i="3"/>
  <c r="AK255" i="3"/>
  <c r="AJ255" i="3"/>
  <c r="O255" i="3" s="1"/>
  <c r="AL287" i="3"/>
  <c r="AK287" i="3"/>
  <c r="AJ287" i="3"/>
  <c r="O287" i="3" s="1"/>
  <c r="AL266" i="3"/>
  <c r="AK266" i="3"/>
  <c r="AJ266" i="3"/>
  <c r="O266" i="3" s="1"/>
  <c r="AL141" i="3"/>
  <c r="AK141" i="3"/>
  <c r="AJ141" i="3"/>
  <c r="O141" i="3" s="1"/>
  <c r="AK192" i="3"/>
  <c r="AL164" i="3"/>
  <c r="AJ164" i="3"/>
  <c r="O164" i="3" s="1"/>
  <c r="AL263" i="3"/>
  <c r="AK263" i="3"/>
  <c r="AJ263" i="3"/>
  <c r="O263" i="3" s="1"/>
  <c r="AL24" i="3"/>
  <c r="AK24" i="3"/>
  <c r="AJ24" i="3"/>
  <c r="O24" i="3" s="1"/>
  <c r="AK277" i="3"/>
  <c r="AL277" i="3"/>
  <c r="AJ277" i="3"/>
  <c r="O277" i="3" s="1"/>
  <c r="AL191" i="3"/>
  <c r="AK191" i="3"/>
  <c r="AJ191" i="3"/>
  <c r="O191" i="3" s="1"/>
  <c r="AL144" i="3"/>
  <c r="AJ144" i="3"/>
  <c r="O144" i="3" s="1"/>
  <c r="AK144" i="3"/>
  <c r="AL56" i="3"/>
  <c r="AJ56" i="3"/>
  <c r="O56" i="3" s="1"/>
  <c r="AK56" i="3"/>
  <c r="AL16" i="3"/>
  <c r="AK16" i="3"/>
  <c r="AJ16" i="3"/>
  <c r="O16" i="3" s="1"/>
  <c r="AE278" i="3"/>
  <c r="AC278" i="3"/>
  <c r="AA278" i="3"/>
  <c r="AB278" i="3"/>
  <c r="Z278" i="3"/>
  <c r="Y278" i="3"/>
  <c r="AE309" i="3"/>
  <c r="AC309" i="3"/>
  <c r="AA309" i="3"/>
  <c r="AB309" i="3"/>
  <c r="Z309" i="3"/>
  <c r="Y309" i="3"/>
  <c r="AA241" i="3"/>
  <c r="AC241" i="3"/>
  <c r="AB241" i="3"/>
  <c r="Z241" i="3"/>
  <c r="Y241" i="3"/>
  <c r="AA209" i="3"/>
  <c r="AC209" i="3"/>
  <c r="AB209" i="3"/>
  <c r="Z209" i="3"/>
  <c r="Y209" i="3"/>
  <c r="AC129" i="3"/>
  <c r="AA129" i="3"/>
  <c r="AB129" i="3"/>
  <c r="Z129" i="3"/>
  <c r="Y129" i="3"/>
  <c r="X313" i="3"/>
  <c r="AA161" i="3"/>
  <c r="AC161" i="3"/>
  <c r="AB161" i="3"/>
  <c r="Y161" i="3"/>
  <c r="Z161" i="3"/>
  <c r="X318" i="3"/>
  <c r="AC242" i="3"/>
  <c r="AA242" i="3"/>
  <c r="Y242" i="3"/>
  <c r="AB242" i="3"/>
  <c r="Z242" i="3"/>
  <c r="AA257" i="3"/>
  <c r="AC257" i="3"/>
  <c r="AB257" i="3"/>
  <c r="Z257" i="3"/>
  <c r="Y257" i="3"/>
  <c r="AC66" i="3"/>
  <c r="AB66" i="3"/>
  <c r="AA66" i="3"/>
  <c r="Z66" i="3"/>
  <c r="Y66" i="3"/>
  <c r="X304" i="3"/>
  <c r="AE274" i="3"/>
  <c r="AC274" i="3"/>
  <c r="AA274" i="3"/>
  <c r="Y274" i="3"/>
  <c r="AB274" i="3"/>
  <c r="Z274" i="3"/>
  <c r="AC258" i="3"/>
  <c r="AA258" i="3"/>
  <c r="Y258" i="3"/>
  <c r="AB258" i="3"/>
  <c r="Z258" i="3"/>
  <c r="X125" i="3"/>
  <c r="X140" i="3"/>
  <c r="AC70" i="3"/>
  <c r="AB70" i="3"/>
  <c r="Z70" i="3"/>
  <c r="Y70" i="3"/>
  <c r="AE198" i="3"/>
  <c r="AC198" i="3"/>
  <c r="AB198" i="3"/>
  <c r="AA198" i="3"/>
  <c r="Z198" i="3"/>
  <c r="Y198" i="3"/>
  <c r="AC298" i="3"/>
  <c r="AA298" i="3"/>
  <c r="Z298" i="3"/>
  <c r="Y298" i="3"/>
  <c r="AB298" i="3"/>
  <c r="AE273" i="3"/>
  <c r="AA273" i="3"/>
  <c r="AC273" i="3"/>
  <c r="AB273" i="3"/>
  <c r="Z273" i="3"/>
  <c r="Y273" i="3"/>
  <c r="X192" i="3"/>
  <c r="AB90" i="3"/>
  <c r="AA90" i="3"/>
  <c r="X136" i="3"/>
  <c r="AC58" i="3"/>
  <c r="AB58" i="3"/>
  <c r="AA58" i="3"/>
  <c r="Z58" i="3"/>
  <c r="Y58" i="3"/>
  <c r="AC18" i="3"/>
  <c r="AB18" i="3"/>
  <c r="Z18" i="3"/>
  <c r="AA18" i="3"/>
  <c r="Y18" i="3"/>
  <c r="AC26" i="3"/>
  <c r="AB26" i="3"/>
  <c r="Z26" i="3"/>
  <c r="AA26" i="3"/>
  <c r="Y26" i="3"/>
  <c r="T6" i="2"/>
  <c r="C6" i="3" s="1"/>
  <c r="H6" i="3" s="1"/>
  <c r="M6" i="3" s="1"/>
  <c r="C6" i="5" s="1"/>
  <c r="M99" i="3"/>
  <c r="M17" i="3"/>
  <c r="M35" i="3"/>
  <c r="M272" i="3"/>
  <c r="M208" i="3"/>
  <c r="M67" i="3"/>
  <c r="M181" i="3"/>
  <c r="M108" i="3"/>
  <c r="M288" i="3"/>
  <c r="M165" i="3"/>
  <c r="M220" i="3"/>
  <c r="M134" i="3"/>
  <c r="M79" i="3"/>
  <c r="M50" i="3"/>
  <c r="M19" i="3"/>
  <c r="M268" i="3"/>
  <c r="M256" i="3"/>
  <c r="M130" i="3"/>
  <c r="M147" i="3"/>
  <c r="M21" i="3"/>
  <c r="M318" i="3"/>
  <c r="M289" i="3"/>
  <c r="M169" i="3"/>
  <c r="M228" i="3"/>
  <c r="M41" i="3"/>
  <c r="M216" i="3"/>
  <c r="M15" i="3"/>
  <c r="M227" i="3"/>
  <c r="M163" i="3"/>
  <c r="M119" i="3"/>
  <c r="M221" i="3"/>
  <c r="M170" i="3"/>
  <c r="M45" i="3"/>
  <c r="M234" i="3"/>
  <c r="M194" i="3"/>
  <c r="M89" i="3"/>
  <c r="M54" i="3"/>
  <c r="M97" i="3"/>
  <c r="M305" i="3"/>
  <c r="M168" i="3"/>
  <c r="M93" i="3"/>
  <c r="M202" i="3"/>
  <c r="M32" i="3"/>
  <c r="M174" i="3"/>
  <c r="M10" i="3"/>
  <c r="M276" i="3"/>
  <c r="M138" i="3"/>
  <c r="M179" i="3"/>
  <c r="M118" i="3"/>
  <c r="M25" i="3"/>
  <c r="M260" i="3"/>
  <c r="M240" i="3"/>
  <c r="M27" i="3"/>
  <c r="M112" i="3"/>
  <c r="M212" i="3"/>
  <c r="M158" i="3"/>
  <c r="M151" i="3"/>
  <c r="M47" i="3"/>
  <c r="M200" i="3"/>
  <c r="M51" i="3"/>
  <c r="M156" i="3"/>
  <c r="M246" i="3"/>
  <c r="M214" i="3"/>
  <c r="M201" i="3"/>
  <c r="M205" i="3"/>
  <c r="M159" i="3"/>
  <c r="M33" i="3"/>
  <c r="M223" i="3"/>
  <c r="M231" i="3"/>
  <c r="M190" i="3"/>
  <c r="M143" i="3"/>
  <c r="M84" i="3"/>
  <c r="M296" i="3"/>
  <c r="M46" i="3"/>
  <c r="M210" i="3"/>
  <c r="M206" i="3"/>
  <c r="M300" i="3"/>
  <c r="M34" i="3"/>
  <c r="M238" i="3"/>
  <c r="M262" i="3"/>
  <c r="M167" i="3"/>
  <c r="M280" i="3"/>
  <c r="M204" i="3"/>
  <c r="M126" i="3"/>
  <c r="M73" i="3"/>
  <c r="M31" i="3"/>
  <c r="M116" i="3"/>
  <c r="M13" i="3"/>
  <c r="M261" i="3"/>
  <c r="M111" i="3"/>
  <c r="M107" i="3"/>
  <c r="M155" i="3"/>
  <c r="M114" i="3"/>
  <c r="M87" i="3"/>
  <c r="M53" i="3"/>
  <c r="M197" i="3"/>
  <c r="M224" i="3"/>
  <c r="M92" i="3"/>
  <c r="M11" i="3"/>
  <c r="M39" i="3"/>
  <c r="M193" i="3"/>
  <c r="M104" i="3"/>
  <c r="M146" i="3"/>
  <c r="M83" i="3"/>
  <c r="M71" i="3"/>
  <c r="M23" i="3"/>
  <c r="M229" i="3"/>
  <c r="M321" i="3"/>
  <c r="M319" i="3"/>
  <c r="M196" i="3"/>
  <c r="M312" i="3"/>
  <c r="M199" i="3"/>
  <c r="M253" i="3"/>
  <c r="M162" i="3"/>
  <c r="M68" i="3"/>
  <c r="M203" i="3"/>
  <c r="M186" i="3"/>
  <c r="M115" i="3"/>
  <c r="M59" i="3"/>
  <c r="M183" i="3"/>
  <c r="M49" i="3"/>
  <c r="M254" i="3"/>
  <c r="M177" i="3"/>
  <c r="M270" i="3"/>
  <c r="M94" i="3"/>
  <c r="M218" i="3"/>
  <c r="M124" i="3"/>
  <c r="M292" i="3"/>
  <c r="M219" i="3"/>
  <c r="M106" i="3"/>
  <c r="M236" i="3"/>
  <c r="M150" i="3"/>
  <c r="M110" i="3"/>
  <c r="M314" i="3"/>
  <c r="M142" i="3"/>
  <c r="M57" i="3"/>
  <c r="M293" i="3"/>
  <c r="M245" i="3"/>
  <c r="M96" i="3"/>
  <c r="M232" i="3"/>
  <c r="M109" i="3"/>
  <c r="M230" i="3"/>
  <c r="M22" i="3"/>
  <c r="M52" i="3"/>
  <c r="M269" i="3"/>
  <c r="M286" i="3"/>
  <c r="M237" i="3"/>
  <c r="M178" i="3"/>
  <c r="M77" i="3"/>
  <c r="M75" i="3"/>
  <c r="M7" i="3"/>
  <c r="C7" i="5" s="1"/>
  <c r="M117" i="3"/>
  <c r="M38" i="3"/>
  <c r="M101" i="3"/>
  <c r="M123" i="3"/>
  <c r="M311" i="3"/>
  <c r="M182" i="3"/>
  <c r="M105" i="3"/>
  <c r="M291" i="3"/>
  <c r="M166" i="3"/>
  <c r="M20" i="3"/>
  <c r="M222" i="3"/>
  <c r="M148" i="3"/>
  <c r="M62" i="3"/>
  <c r="N60" i="3"/>
  <c r="U95" i="3"/>
  <c r="N308" i="3"/>
  <c r="O307" i="3"/>
  <c r="O315" i="3"/>
  <c r="U12" i="3"/>
  <c r="O18" i="3"/>
  <c r="O180" i="3"/>
  <c r="U8" i="3"/>
  <c r="O195" i="3"/>
  <c r="O60" i="3"/>
  <c r="U100" i="3"/>
  <c r="O102" i="3"/>
  <c r="O161" i="3"/>
  <c r="O78" i="3"/>
  <c r="O26" i="3"/>
  <c r="O308" i="3"/>
  <c r="A130" i="5"/>
  <c r="A134" i="5"/>
  <c r="A138" i="5"/>
  <c r="A142" i="5"/>
  <c r="A146" i="5"/>
  <c r="A148" i="5"/>
  <c r="A150" i="5"/>
  <c r="A152" i="5"/>
  <c r="A154" i="5"/>
  <c r="A156" i="5"/>
  <c r="A158" i="5"/>
  <c r="A160" i="5"/>
  <c r="A162" i="5"/>
  <c r="A164" i="5"/>
  <c r="A166" i="5"/>
  <c r="A168" i="5"/>
  <c r="A170" i="5"/>
  <c r="A172" i="5"/>
  <c r="A174" i="5"/>
  <c r="A176" i="5"/>
  <c r="A178" i="5"/>
  <c r="A180" i="5"/>
  <c r="A182" i="5"/>
  <c r="A184" i="5"/>
  <c r="A186" i="5"/>
  <c r="A188" i="5"/>
  <c r="A190" i="5"/>
  <c r="A192" i="5"/>
  <c r="A194" i="5"/>
  <c r="A196" i="5"/>
  <c r="A198" i="5"/>
  <c r="A200" i="5"/>
  <c r="A202" i="5"/>
  <c r="A204" i="5"/>
  <c r="A206" i="5"/>
  <c r="A208" i="5"/>
  <c r="A210" i="5"/>
  <c r="A212" i="5"/>
  <c r="A214" i="5"/>
  <c r="A216" i="5"/>
  <c r="A218" i="5"/>
  <c r="A220" i="5"/>
  <c r="A222" i="5"/>
  <c r="A224" i="5"/>
  <c r="A226" i="5"/>
  <c r="A228" i="5"/>
  <c r="A230" i="5"/>
  <c r="A232" i="5"/>
  <c r="A234" i="5"/>
  <c r="A236" i="5"/>
  <c r="A238" i="5"/>
  <c r="A240" i="5"/>
  <c r="A242" i="5"/>
  <c r="A244" i="5"/>
  <c r="A246" i="5"/>
  <c r="A248" i="5"/>
  <c r="A250" i="5"/>
  <c r="A252" i="5"/>
  <c r="A254" i="5"/>
  <c r="A256" i="5"/>
  <c r="A258" i="5"/>
  <c r="A260" i="5"/>
  <c r="A262" i="5"/>
  <c r="A264" i="5"/>
  <c r="A266" i="5"/>
  <c r="A268" i="5"/>
  <c r="A270" i="5"/>
  <c r="A272" i="5"/>
  <c r="A274" i="5"/>
  <c r="A276" i="5"/>
  <c r="A278" i="5"/>
  <c r="A280" i="5"/>
  <c r="A282" i="5"/>
  <c r="A284" i="5"/>
  <c r="A286" i="5"/>
  <c r="A288" i="5"/>
  <c r="A290" i="5"/>
  <c r="A292" i="5"/>
  <c r="A294" i="5"/>
  <c r="A296" i="5"/>
  <c r="A298" i="5"/>
  <c r="A300" i="5"/>
  <c r="A302" i="5"/>
  <c r="A304" i="5"/>
  <c r="A306" i="5"/>
  <c r="A308" i="5"/>
  <c r="A310" i="5"/>
  <c r="A312" i="5"/>
  <c r="A314" i="5"/>
  <c r="A316" i="5"/>
  <c r="A318" i="5"/>
  <c r="A320" i="5"/>
  <c r="A6" i="2"/>
  <c r="X231" i="3" l="1"/>
  <c r="X62" i="3"/>
  <c r="X269" i="3"/>
  <c r="N102" i="3"/>
  <c r="N282" i="3"/>
  <c r="P282" i="3" s="1"/>
  <c r="N275" i="3"/>
  <c r="U37" i="3"/>
  <c r="M37" i="3"/>
  <c r="U81" i="3"/>
  <c r="W81" i="3" s="1"/>
  <c r="M81" i="3"/>
  <c r="U252" i="3"/>
  <c r="M252" i="3"/>
  <c r="U175" i="3"/>
  <c r="M175" i="3"/>
  <c r="U48" i="3"/>
  <c r="W48" i="3" s="1"/>
  <c r="M48" i="3"/>
  <c r="U30" i="3"/>
  <c r="W30" i="3" s="1"/>
  <c r="M30" i="3"/>
  <c r="U69" i="3"/>
  <c r="M69" i="3"/>
  <c r="U85" i="3"/>
  <c r="M85" i="3"/>
  <c r="U86" i="3"/>
  <c r="W86" i="3" s="1"/>
  <c r="M86" i="3"/>
  <c r="U113" i="3"/>
  <c r="W113" i="3" s="1"/>
  <c r="X113" i="3" s="1"/>
  <c r="M113" i="3"/>
  <c r="U301" i="3"/>
  <c r="W301" i="3" s="1"/>
  <c r="X301" i="3" s="1"/>
  <c r="M301" i="3"/>
  <c r="U248" i="3"/>
  <c r="M248" i="3"/>
  <c r="U225" i="3"/>
  <c r="W225" i="3" s="1"/>
  <c r="M225" i="3"/>
  <c r="U14" i="3"/>
  <c r="M14" i="3"/>
  <c r="U44" i="3"/>
  <c r="W44" i="3" s="1"/>
  <c r="X44" i="3" s="1"/>
  <c r="M44" i="3"/>
  <c r="U239" i="3"/>
  <c r="W239" i="3" s="1"/>
  <c r="X239" i="3" s="1"/>
  <c r="M239" i="3"/>
  <c r="U154" i="3"/>
  <c r="W154" i="3" s="1"/>
  <c r="M154" i="3"/>
  <c r="O299" i="3"/>
  <c r="N299" i="3"/>
  <c r="O135" i="3"/>
  <c r="N135" i="3"/>
  <c r="U122" i="3"/>
  <c r="M122" i="3"/>
  <c r="U64" i="3"/>
  <c r="W64" i="3" s="1"/>
  <c r="M64" i="3"/>
  <c r="U279" i="3"/>
  <c r="W279" i="3" s="1"/>
  <c r="M279" i="3"/>
  <c r="U310" i="3"/>
  <c r="M310" i="3"/>
  <c r="U43" i="3"/>
  <c r="W43" i="3" s="1"/>
  <c r="M43" i="3"/>
  <c r="U207" i="3"/>
  <c r="W207" i="3" s="1"/>
  <c r="X207" i="3" s="1"/>
  <c r="M207" i="3"/>
  <c r="U297" i="3"/>
  <c r="W297" i="3" s="1"/>
  <c r="X297" i="3" s="1"/>
  <c r="M297" i="3"/>
  <c r="U121" i="3"/>
  <c r="W121" i="3" s="1"/>
  <c r="X121" i="3" s="1"/>
  <c r="M121" i="3"/>
  <c r="U55" i="3"/>
  <c r="M55" i="3"/>
  <c r="O285" i="3"/>
  <c r="U243" i="3"/>
  <c r="W243" i="3" s="1"/>
  <c r="M243" i="3"/>
  <c r="U213" i="3"/>
  <c r="W213" i="3" s="1"/>
  <c r="X213" i="3" s="1"/>
  <c r="M213" i="3"/>
  <c r="U80" i="3"/>
  <c r="W80" i="3" s="1"/>
  <c r="M80" i="3"/>
  <c r="U215" i="3"/>
  <c r="W215" i="3" s="1"/>
  <c r="X215" i="3" s="1"/>
  <c r="M215" i="3"/>
  <c r="U65" i="3"/>
  <c r="M65" i="3"/>
  <c r="U211" i="3"/>
  <c r="W211" i="3" s="1"/>
  <c r="M211" i="3"/>
  <c r="U189" i="3"/>
  <c r="M189" i="3"/>
  <c r="A6" i="5"/>
  <c r="A6" i="3"/>
  <c r="X144" i="3"/>
  <c r="AE144" i="3" s="1"/>
  <c r="N90" i="3"/>
  <c r="P90" i="3" s="1"/>
  <c r="O275" i="3"/>
  <c r="M302" i="3"/>
  <c r="M185" i="3"/>
  <c r="M264" i="3"/>
  <c r="M145" i="3"/>
  <c r="M103" i="3"/>
  <c r="Y90" i="3"/>
  <c r="AC90" i="3"/>
  <c r="AJ192" i="3"/>
  <c r="O192" i="3" s="1"/>
  <c r="AK294" i="3"/>
  <c r="N294" i="3" s="1"/>
  <c r="P294" i="3" s="1"/>
  <c r="Q294" i="3" s="1"/>
  <c r="T294" i="3" s="1"/>
  <c r="X275" i="3"/>
  <c r="W57" i="3"/>
  <c r="Y315" i="3"/>
  <c r="AC315" i="3"/>
  <c r="Z275" i="3"/>
  <c r="AA188" i="3"/>
  <c r="AB139" i="3"/>
  <c r="AA128" i="3"/>
  <c r="AA295" i="3"/>
  <c r="AE295" i="3"/>
  <c r="AA28" i="3"/>
  <c r="AK176" i="3"/>
  <c r="AK125" i="3"/>
  <c r="AJ98" i="3"/>
  <c r="O98" i="3" s="1"/>
  <c r="AK303" i="3"/>
  <c r="X46" i="3"/>
  <c r="W214" i="3"/>
  <c r="X28" i="3"/>
  <c r="AE28" i="3" s="1"/>
  <c r="X224" i="3"/>
  <c r="X149" i="3"/>
  <c r="AA282" i="3"/>
  <c r="Y250" i="3"/>
  <c r="AJ173" i="3"/>
  <c r="AL235" i="3"/>
  <c r="AJ184" i="3"/>
  <c r="AJ149" i="3"/>
  <c r="AJ127" i="3"/>
  <c r="AJ271" i="3"/>
  <c r="X59" i="3"/>
  <c r="X190" i="3"/>
  <c r="W158" i="3"/>
  <c r="X184" i="3"/>
  <c r="AA16" i="3"/>
  <c r="Z191" i="3"/>
  <c r="AB235" i="3"/>
  <c r="Z277" i="3"/>
  <c r="Z184" i="3"/>
  <c r="AC184" i="3"/>
  <c r="AB233" i="3"/>
  <c r="Z149" i="3"/>
  <c r="AC136" i="3"/>
  <c r="Z304" i="3"/>
  <c r="AK285" i="3"/>
  <c r="N285" i="3" s="1"/>
  <c r="AJ313" i="3"/>
  <c r="AJ137" i="3"/>
  <c r="O137" i="3" s="1"/>
  <c r="X311" i="3"/>
  <c r="X235" i="3"/>
  <c r="AE235" i="3" s="1"/>
  <c r="W171" i="3"/>
  <c r="X171" i="3" s="1"/>
  <c r="D302" i="5"/>
  <c r="D276" i="5"/>
  <c r="D198" i="5"/>
  <c r="C128" i="5"/>
  <c r="C258" i="5"/>
  <c r="C232" i="5"/>
  <c r="D158" i="5"/>
  <c r="D106" i="5"/>
  <c r="D210" i="5"/>
  <c r="AC317" i="3"/>
  <c r="Y317" i="3"/>
  <c r="Z317" i="3"/>
  <c r="AA317" i="3"/>
  <c r="AB317" i="3"/>
  <c r="X91" i="3"/>
  <c r="N241" i="3"/>
  <c r="P241" i="3" s="1"/>
  <c r="O184" i="3"/>
  <c r="M63" i="3"/>
  <c r="M306" i="3"/>
  <c r="M226" i="3"/>
  <c r="M284" i="3"/>
  <c r="M61" i="3"/>
  <c r="M171" i="3"/>
  <c r="M91" i="3"/>
  <c r="M29" i="3"/>
  <c r="M244" i="3"/>
  <c r="X133" i="3"/>
  <c r="X35" i="3"/>
  <c r="Y275" i="3"/>
  <c r="Y139" i="3"/>
  <c r="AB295" i="3"/>
  <c r="Y28" i="3"/>
  <c r="X16" i="3"/>
  <c r="X282" i="3"/>
  <c r="AE282" i="3" s="1"/>
  <c r="AB282" i="3"/>
  <c r="X97" i="3"/>
  <c r="Y16" i="3"/>
  <c r="Y191" i="3"/>
  <c r="X287" i="3"/>
  <c r="AE287" i="3" s="1"/>
  <c r="Z136" i="3"/>
  <c r="X216" i="3"/>
  <c r="D94" i="5"/>
  <c r="D250" i="5"/>
  <c r="C284" i="5"/>
  <c r="C310" i="5"/>
  <c r="D184" i="5"/>
  <c r="D54" i="5"/>
  <c r="M70" i="3"/>
  <c r="X255" i="3"/>
  <c r="AE255" i="3" s="1"/>
  <c r="X290" i="3"/>
  <c r="AE290" i="3" s="1"/>
  <c r="AL278" i="3"/>
  <c r="AK278" i="3"/>
  <c r="AJ278" i="3"/>
  <c r="O278" i="3" s="1"/>
  <c r="A144" i="5"/>
  <c r="A140" i="5"/>
  <c r="A136" i="5"/>
  <c r="A132" i="5"/>
  <c r="A128" i="5"/>
  <c r="A124" i="5"/>
  <c r="A120" i="5"/>
  <c r="A116" i="5"/>
  <c r="A112" i="5"/>
  <c r="A108" i="5"/>
  <c r="A104" i="5"/>
  <c r="A100" i="5"/>
  <c r="A96" i="5"/>
  <c r="A92" i="5"/>
  <c r="A88" i="5"/>
  <c r="N267" i="3"/>
  <c r="P267" i="3" s="1"/>
  <c r="Q267" i="3" s="1"/>
  <c r="T267" i="3" s="1"/>
  <c r="N72" i="3"/>
  <c r="P72" i="3" s="1"/>
  <c r="N298" i="3"/>
  <c r="P298" i="3" s="1"/>
  <c r="N157" i="3"/>
  <c r="N133" i="3"/>
  <c r="P133" i="3" s="1"/>
  <c r="N128" i="3"/>
  <c r="P128" i="3" s="1"/>
  <c r="N257" i="3"/>
  <c r="N137" i="3"/>
  <c r="P137" i="3" s="1"/>
  <c r="N277" i="3"/>
  <c r="P277" i="3" s="1"/>
  <c r="AL295" i="3"/>
  <c r="AK295" i="3"/>
  <c r="AJ295" i="3"/>
  <c r="O295" i="3" s="1"/>
  <c r="N251" i="3"/>
  <c r="P251" i="3" s="1"/>
  <c r="N74" i="3"/>
  <c r="P74" i="3" s="1"/>
  <c r="N258" i="3"/>
  <c r="P258" i="3" s="1"/>
  <c r="N274" i="3"/>
  <c r="P274" i="3" s="1"/>
  <c r="A126" i="5"/>
  <c r="A122" i="5"/>
  <c r="A118" i="5"/>
  <c r="A114" i="5"/>
  <c r="A110" i="5"/>
  <c r="A106" i="5"/>
  <c r="A102" i="5"/>
  <c r="A98" i="5"/>
  <c r="A94" i="5"/>
  <c r="A90" i="5"/>
  <c r="A86" i="5"/>
  <c r="A82" i="5"/>
  <c r="A78" i="5"/>
  <c r="A74" i="5"/>
  <c r="A70" i="5"/>
  <c r="A66" i="5"/>
  <c r="A62" i="5"/>
  <c r="A58" i="5"/>
  <c r="A54" i="5"/>
  <c r="A50" i="5"/>
  <c r="A46" i="5"/>
  <c r="A42" i="5"/>
  <c r="A38" i="5"/>
  <c r="A34" i="5"/>
  <c r="A30" i="5"/>
  <c r="A26" i="5"/>
  <c r="A22" i="5"/>
  <c r="A18" i="5"/>
  <c r="A14" i="5"/>
  <c r="A10" i="5"/>
  <c r="A84" i="5"/>
  <c r="A80" i="5"/>
  <c r="A76" i="5"/>
  <c r="A72" i="5"/>
  <c r="A68" i="5"/>
  <c r="A64" i="5"/>
  <c r="A60" i="5"/>
  <c r="A56" i="5"/>
  <c r="A52" i="5"/>
  <c r="A48" i="5"/>
  <c r="A44" i="5"/>
  <c r="A40" i="5"/>
  <c r="A36" i="5"/>
  <c r="A32" i="5"/>
  <c r="A28" i="5"/>
  <c r="A24" i="5"/>
  <c r="A20" i="5"/>
  <c r="A16" i="5"/>
  <c r="A12" i="5"/>
  <c r="A8" i="5"/>
  <c r="AL304" i="3"/>
  <c r="AK304" i="3"/>
  <c r="AJ304" i="3"/>
  <c r="O304" i="3" s="1"/>
  <c r="N141" i="3"/>
  <c r="A321" i="5"/>
  <c r="A317" i="5"/>
  <c r="A313" i="5"/>
  <c r="A309" i="5"/>
  <c r="A305" i="5"/>
  <c r="A301" i="5"/>
  <c r="A297" i="5"/>
  <c r="A293" i="5"/>
  <c r="A289" i="5"/>
  <c r="A285" i="5"/>
  <c r="A281" i="5"/>
  <c r="A277" i="5"/>
  <c r="A273" i="5"/>
  <c r="A269" i="5"/>
  <c r="A265" i="5"/>
  <c r="A261" i="5"/>
  <c r="A257" i="5"/>
  <c r="A253" i="5"/>
  <c r="A249" i="5"/>
  <c r="A245" i="5"/>
  <c r="A241" i="5"/>
  <c r="A237" i="5"/>
  <c r="A233" i="5"/>
  <c r="A229" i="5"/>
  <c r="A225" i="5"/>
  <c r="A221" i="5"/>
  <c r="A217" i="5"/>
  <c r="A213" i="5"/>
  <c r="A209" i="5"/>
  <c r="A205" i="5"/>
  <c r="A201" i="5"/>
  <c r="A197" i="5"/>
  <c r="A193" i="5"/>
  <c r="A189" i="5"/>
  <c r="A185" i="5"/>
  <c r="A181" i="5"/>
  <c r="A177" i="5"/>
  <c r="A173" i="5"/>
  <c r="A169" i="5"/>
  <c r="A165" i="5"/>
  <c r="A161" i="5"/>
  <c r="A157" i="5"/>
  <c r="A153" i="5"/>
  <c r="A149" i="5"/>
  <c r="A145" i="5"/>
  <c r="A141" i="5"/>
  <c r="A137" i="5"/>
  <c r="A133" i="5"/>
  <c r="A129" i="5"/>
  <c r="A125" i="5"/>
  <c r="A121" i="5"/>
  <c r="A117" i="5"/>
  <c r="A113" i="5"/>
  <c r="A109" i="5"/>
  <c r="A105" i="5"/>
  <c r="A101" i="5"/>
  <c r="A97" i="5"/>
  <c r="A93" i="5"/>
  <c r="A89" i="5"/>
  <c r="A85" i="5"/>
  <c r="A81" i="5"/>
  <c r="A77" i="5"/>
  <c r="A73" i="5"/>
  <c r="A69" i="5"/>
  <c r="A65" i="5"/>
  <c r="A61" i="5"/>
  <c r="A57" i="5"/>
  <c r="A53" i="5"/>
  <c r="A49" i="5"/>
  <c r="A45" i="5"/>
  <c r="A41" i="5"/>
  <c r="A37" i="5"/>
  <c r="A33" i="5"/>
  <c r="A29" i="5"/>
  <c r="A25" i="5"/>
  <c r="A21" i="5"/>
  <c r="A17" i="5"/>
  <c r="A13" i="5"/>
  <c r="A9" i="5"/>
  <c r="A319" i="5"/>
  <c r="A315" i="5"/>
  <c r="A311" i="5"/>
  <c r="A307" i="5"/>
  <c r="A303" i="5"/>
  <c r="A299" i="5"/>
  <c r="A295" i="5"/>
  <c r="A291" i="5"/>
  <c r="A287" i="5"/>
  <c r="A283" i="5"/>
  <c r="A279" i="5"/>
  <c r="A275" i="5"/>
  <c r="A271" i="5"/>
  <c r="A267" i="5"/>
  <c r="A263" i="5"/>
  <c r="A259" i="5"/>
  <c r="A255" i="5"/>
  <c r="A251" i="5"/>
  <c r="A247" i="5"/>
  <c r="A243" i="5"/>
  <c r="A239" i="5"/>
  <c r="A235" i="5"/>
  <c r="A231" i="5"/>
  <c r="A227" i="5"/>
  <c r="A223" i="5"/>
  <c r="A219" i="5"/>
  <c r="A215" i="5"/>
  <c r="A211" i="5"/>
  <c r="A207" i="5"/>
  <c r="A203" i="5"/>
  <c r="A199" i="5"/>
  <c r="A195" i="5"/>
  <c r="A191" i="5"/>
  <c r="A187" i="5"/>
  <c r="A183" i="5"/>
  <c r="A179" i="5"/>
  <c r="A175" i="5"/>
  <c r="A171" i="5"/>
  <c r="A167" i="5"/>
  <c r="A163" i="5"/>
  <c r="A159" i="5"/>
  <c r="A155" i="5"/>
  <c r="A151" i="5"/>
  <c r="A147" i="5"/>
  <c r="A143" i="5"/>
  <c r="A139" i="5"/>
  <c r="A135" i="5"/>
  <c r="A131" i="5"/>
  <c r="A127" i="5"/>
  <c r="A123" i="5"/>
  <c r="A119" i="5"/>
  <c r="A115" i="5"/>
  <c r="A111" i="5"/>
  <c r="A107" i="5"/>
  <c r="A103" i="5"/>
  <c r="A99" i="5"/>
  <c r="A95" i="5"/>
  <c r="A91" i="5"/>
  <c r="A87" i="5"/>
  <c r="A83" i="5"/>
  <c r="A79" i="5"/>
  <c r="A75" i="5"/>
  <c r="A71" i="5"/>
  <c r="A67" i="5"/>
  <c r="A63" i="5"/>
  <c r="A59" i="5"/>
  <c r="A55" i="5"/>
  <c r="A51" i="5"/>
  <c r="A47" i="5"/>
  <c r="A43" i="5"/>
  <c r="A39" i="5"/>
  <c r="A35" i="5"/>
  <c r="A31" i="5"/>
  <c r="A27" i="5"/>
  <c r="A23" i="5"/>
  <c r="A19" i="5"/>
  <c r="A15" i="5"/>
  <c r="A11" i="5"/>
  <c r="A7" i="5"/>
  <c r="N152" i="3"/>
  <c r="P152" i="3" s="1"/>
  <c r="N287" i="3"/>
  <c r="P287" i="3" s="1"/>
  <c r="N320" i="3"/>
  <c r="P320" i="3" s="1"/>
  <c r="AD283" i="3"/>
  <c r="AF283" i="3" s="1"/>
  <c r="N307" i="3"/>
  <c r="N76" i="3"/>
  <c r="P76" i="3" s="1"/>
  <c r="AD281" i="3"/>
  <c r="AD251" i="3"/>
  <c r="N24" i="3"/>
  <c r="P24" i="3" s="1"/>
  <c r="N18" i="3"/>
  <c r="N188" i="3"/>
  <c r="P188" i="3" s="1"/>
  <c r="N180" i="3"/>
  <c r="P180" i="3" s="1"/>
  <c r="Q180" i="3" s="1"/>
  <c r="T180" i="3" s="1"/>
  <c r="N125" i="3"/>
  <c r="P125" i="3" s="1"/>
  <c r="N303" i="3"/>
  <c r="N56" i="3"/>
  <c r="P56" i="3" s="1"/>
  <c r="N153" i="3"/>
  <c r="N58" i="3"/>
  <c r="P58" i="3" s="1"/>
  <c r="N315" i="3"/>
  <c r="N198" i="3"/>
  <c r="N217" i="3"/>
  <c r="N26" i="3"/>
  <c r="N78" i="3"/>
  <c r="N283" i="3"/>
  <c r="N140" i="3"/>
  <c r="P140" i="3" s="1"/>
  <c r="N184" i="3"/>
  <c r="N233" i="3"/>
  <c r="N290" i="3"/>
  <c r="P290" i="3" s="1"/>
  <c r="N36" i="3"/>
  <c r="P36" i="3" s="1"/>
  <c r="N172" i="3"/>
  <c r="P172" i="3" s="1"/>
  <c r="N259" i="3"/>
  <c r="N316" i="3"/>
  <c r="P316" i="3" s="1"/>
  <c r="N209" i="3"/>
  <c r="P209" i="3" s="1"/>
  <c r="N247" i="3"/>
  <c r="P247" i="3" s="1"/>
  <c r="N16" i="3"/>
  <c r="P16" i="3" s="1"/>
  <c r="N144" i="3"/>
  <c r="N191" i="3"/>
  <c r="P191" i="3" s="1"/>
  <c r="N164" i="3"/>
  <c r="P164" i="3" s="1"/>
  <c r="N192" i="3"/>
  <c r="N255" i="3"/>
  <c r="P255" i="3" s="1"/>
  <c r="N160" i="3"/>
  <c r="P160" i="3" s="1"/>
  <c r="N309" i="3"/>
  <c r="N195" i="3"/>
  <c r="P195" i="3" s="1"/>
  <c r="Q195" i="3" s="1"/>
  <c r="T195" i="3" s="1"/>
  <c r="N176" i="3"/>
  <c r="N273" i="3"/>
  <c r="P273" i="3" s="1"/>
  <c r="N120" i="3"/>
  <c r="N242" i="3"/>
  <c r="P242" i="3" s="1"/>
  <c r="N161" i="3"/>
  <c r="N40" i="3"/>
  <c r="P40" i="3" s="1"/>
  <c r="AD144" i="3"/>
  <c r="AF144" i="3" s="1"/>
  <c r="AD263" i="3"/>
  <c r="AF263" i="3" s="1"/>
  <c r="AD132" i="3"/>
  <c r="AF132" i="3" s="1"/>
  <c r="N131" i="3"/>
  <c r="P131" i="3" s="1"/>
  <c r="N187" i="3"/>
  <c r="N249" i="3"/>
  <c r="P249" i="3" s="1"/>
  <c r="N66" i="3"/>
  <c r="P66" i="3" s="1"/>
  <c r="N317" i="3"/>
  <c r="P317" i="3" s="1"/>
  <c r="Q317" i="3" s="1"/>
  <c r="T317" i="3" s="1"/>
  <c r="N265" i="3"/>
  <c r="P265" i="3" s="1"/>
  <c r="N250" i="3"/>
  <c r="P250" i="3" s="1"/>
  <c r="N88" i="3"/>
  <c r="P88" i="3" s="1"/>
  <c r="N98" i="3"/>
  <c r="P98" i="3" s="1"/>
  <c r="N139" i="3"/>
  <c r="P139" i="3" s="1"/>
  <c r="N129" i="3"/>
  <c r="P129" i="3" s="1"/>
  <c r="Q129" i="3" s="1"/>
  <c r="T129" i="3" s="1"/>
  <c r="AD192" i="3"/>
  <c r="AD140" i="3"/>
  <c r="AD318" i="3"/>
  <c r="AD259" i="3"/>
  <c r="AD277" i="3"/>
  <c r="AD40" i="3"/>
  <c r="AD191" i="3"/>
  <c r="N235" i="3"/>
  <c r="N136" i="3"/>
  <c r="P136" i="3" s="1"/>
  <c r="AD136" i="3"/>
  <c r="AD125" i="3"/>
  <c r="AD72" i="3"/>
  <c r="N82" i="3"/>
  <c r="P82" i="3" s="1"/>
  <c r="N132" i="3"/>
  <c r="P132" i="3" s="1"/>
  <c r="N266" i="3"/>
  <c r="P266" i="3" s="1"/>
  <c r="N42" i="3"/>
  <c r="P42" i="3" s="1"/>
  <c r="N281" i="3"/>
  <c r="P281" i="3" s="1"/>
  <c r="O187" i="3"/>
  <c r="N28" i="3"/>
  <c r="P28" i="3" s="1"/>
  <c r="N263" i="3"/>
  <c r="P263" i="3" s="1"/>
  <c r="O309" i="3"/>
  <c r="AD304" i="3"/>
  <c r="AD266" i="3"/>
  <c r="AD303" i="3"/>
  <c r="AD137" i="3"/>
  <c r="AD321" i="3"/>
  <c r="Z320" i="3"/>
  <c r="X320" i="3"/>
  <c r="AC320" i="3"/>
  <c r="Y320" i="3"/>
  <c r="AB320" i="3"/>
  <c r="AA320" i="3"/>
  <c r="C49" i="5"/>
  <c r="C101" i="5"/>
  <c r="C75" i="5"/>
  <c r="C205" i="5"/>
  <c r="C127" i="5"/>
  <c r="C257" i="5"/>
  <c r="C309" i="5"/>
  <c r="C23" i="5"/>
  <c r="C153" i="5"/>
  <c r="C179" i="5"/>
  <c r="C231" i="5"/>
  <c r="C283" i="5"/>
  <c r="C65" i="5"/>
  <c r="C117" i="5"/>
  <c r="C91" i="5"/>
  <c r="C221" i="5"/>
  <c r="C13" i="5"/>
  <c r="C143" i="5"/>
  <c r="C273" i="5"/>
  <c r="C39" i="5"/>
  <c r="C169" i="5"/>
  <c r="C195" i="5"/>
  <c r="C247" i="5"/>
  <c r="C299" i="5"/>
  <c r="C60" i="5"/>
  <c r="C34" i="5"/>
  <c r="C216" i="5"/>
  <c r="C112" i="5"/>
  <c r="C190" i="5"/>
  <c r="C242" i="5"/>
  <c r="C138" i="5"/>
  <c r="C86" i="5"/>
  <c r="C164" i="5"/>
  <c r="C294" i="5"/>
  <c r="C268" i="5"/>
  <c r="C320" i="5"/>
  <c r="C32" i="5"/>
  <c r="C58" i="5"/>
  <c r="C292" i="5"/>
  <c r="C136" i="5"/>
  <c r="C110" i="5"/>
  <c r="C188" i="5"/>
  <c r="C162" i="5"/>
  <c r="C84" i="5"/>
  <c r="C240" i="5"/>
  <c r="C318" i="5"/>
  <c r="C214" i="5"/>
  <c r="C266" i="5"/>
  <c r="C41" i="5"/>
  <c r="C301" i="5"/>
  <c r="C15" i="5"/>
  <c r="C93" i="5"/>
  <c r="C67" i="5"/>
  <c r="C197" i="5"/>
  <c r="C119" i="5"/>
  <c r="C145" i="5"/>
  <c r="C249" i="5"/>
  <c r="C223" i="5"/>
  <c r="C171" i="5"/>
  <c r="C275" i="5"/>
  <c r="C97" i="5"/>
  <c r="C123" i="5"/>
  <c r="C253" i="5"/>
  <c r="C305" i="5"/>
  <c r="C175" i="5"/>
  <c r="C19" i="5"/>
  <c r="C45" i="5"/>
  <c r="C71" i="5"/>
  <c r="C201" i="5"/>
  <c r="C227" i="5"/>
  <c r="C149" i="5"/>
  <c r="C279" i="5"/>
  <c r="C81" i="5"/>
  <c r="C107" i="5"/>
  <c r="C237" i="5"/>
  <c r="C289" i="5"/>
  <c r="C159" i="5"/>
  <c r="C29" i="5"/>
  <c r="C55" i="5"/>
  <c r="C185" i="5"/>
  <c r="C133" i="5"/>
  <c r="C211" i="5"/>
  <c r="C263" i="5"/>
  <c r="C315" i="5"/>
  <c r="C113" i="5"/>
  <c r="C61" i="5"/>
  <c r="C139" i="5"/>
  <c r="C269" i="5"/>
  <c r="C321" i="5"/>
  <c r="C191" i="5"/>
  <c r="C35" i="5"/>
  <c r="C165" i="5"/>
  <c r="C87" i="5"/>
  <c r="C217" i="5"/>
  <c r="C243" i="5"/>
  <c r="C295" i="5"/>
  <c r="D17" i="5"/>
  <c r="D199" i="5"/>
  <c r="D69" i="5"/>
  <c r="D251" i="5"/>
  <c r="D95" i="5"/>
  <c r="D303" i="5"/>
  <c r="D43" i="5"/>
  <c r="D277" i="5"/>
  <c r="D121" i="5"/>
  <c r="D147" i="5"/>
  <c r="D173" i="5"/>
  <c r="D225" i="5"/>
  <c r="AD157" i="3"/>
  <c r="AF157" i="3" s="1"/>
  <c r="D60" i="5"/>
  <c r="D242" i="5"/>
  <c r="D34" i="5"/>
  <c r="D294" i="5"/>
  <c r="D112" i="5"/>
  <c r="D320" i="5"/>
  <c r="D86" i="5"/>
  <c r="D138" i="5"/>
  <c r="D164" i="5"/>
  <c r="D190" i="5"/>
  <c r="D216" i="5"/>
  <c r="D268" i="5"/>
  <c r="D10" i="5"/>
  <c r="D13" i="5"/>
  <c r="D247" i="5"/>
  <c r="D39" i="5"/>
  <c r="D91" i="5"/>
  <c r="D299" i="5"/>
  <c r="D143" i="5"/>
  <c r="D117" i="5"/>
  <c r="D195" i="5"/>
  <c r="D65" i="5"/>
  <c r="D169" i="5"/>
  <c r="D221" i="5"/>
  <c r="D273" i="5"/>
  <c r="D103" i="5"/>
  <c r="D311" i="5"/>
  <c r="D155" i="5"/>
  <c r="D207" i="5"/>
  <c r="D25" i="5"/>
  <c r="D77" i="5"/>
  <c r="D181" i="5"/>
  <c r="D259" i="5"/>
  <c r="D51" i="5"/>
  <c r="D233" i="5"/>
  <c r="D285" i="5"/>
  <c r="D129" i="5"/>
  <c r="C20" i="5"/>
  <c r="C46" i="5"/>
  <c r="C150" i="5"/>
  <c r="C254" i="5"/>
  <c r="C176" i="5"/>
  <c r="C98" i="5"/>
  <c r="C306" i="5"/>
  <c r="C124" i="5"/>
  <c r="C228" i="5"/>
  <c r="C72" i="5"/>
  <c r="C202" i="5"/>
  <c r="C280" i="5"/>
  <c r="C14" i="5"/>
  <c r="C66" i="5"/>
  <c r="C248" i="5"/>
  <c r="C222" i="5"/>
  <c r="C300" i="5"/>
  <c r="C274" i="5"/>
  <c r="C40" i="5"/>
  <c r="C118" i="5"/>
  <c r="C92" i="5"/>
  <c r="C144" i="5"/>
  <c r="C196" i="5"/>
  <c r="C170" i="5"/>
  <c r="C48" i="5"/>
  <c r="C204" i="5"/>
  <c r="C178" i="5"/>
  <c r="C74" i="5"/>
  <c r="C256" i="5"/>
  <c r="C308" i="5"/>
  <c r="C126" i="5"/>
  <c r="C230" i="5"/>
  <c r="C22" i="5"/>
  <c r="C152" i="5"/>
  <c r="C282" i="5"/>
  <c r="C100" i="5"/>
  <c r="C33" i="5"/>
  <c r="C85" i="5"/>
  <c r="C59" i="5"/>
  <c r="C189" i="5"/>
  <c r="C137" i="5"/>
  <c r="C111" i="5"/>
  <c r="C241" i="5"/>
  <c r="C293" i="5"/>
  <c r="C163" i="5"/>
  <c r="C319" i="5"/>
  <c r="C215" i="5"/>
  <c r="C267" i="5"/>
  <c r="C25" i="5"/>
  <c r="C155" i="5"/>
  <c r="C129" i="5"/>
  <c r="C285" i="5"/>
  <c r="C77" i="5"/>
  <c r="C51" i="5"/>
  <c r="C181" i="5"/>
  <c r="C103" i="5"/>
  <c r="C233" i="5"/>
  <c r="C207" i="5"/>
  <c r="C259" i="5"/>
  <c r="C311" i="5"/>
  <c r="C17" i="5"/>
  <c r="C69" i="5"/>
  <c r="C43" i="5"/>
  <c r="C173" i="5"/>
  <c r="C95" i="5"/>
  <c r="C225" i="5"/>
  <c r="C121" i="5"/>
  <c r="C147" i="5"/>
  <c r="C277" i="5"/>
  <c r="C303" i="5"/>
  <c r="C199" i="5"/>
  <c r="C251" i="5"/>
  <c r="D295" i="5"/>
  <c r="D61" i="5"/>
  <c r="D139" i="5"/>
  <c r="D191" i="5"/>
  <c r="D243" i="5"/>
  <c r="D165" i="5"/>
  <c r="D217" i="5"/>
  <c r="D87" i="5"/>
  <c r="D269" i="5"/>
  <c r="D35" i="5"/>
  <c r="D113" i="5"/>
  <c r="D321" i="5"/>
  <c r="D11" i="5"/>
  <c r="D63" i="5"/>
  <c r="D167" i="5"/>
  <c r="D219" i="5"/>
  <c r="D37" i="5"/>
  <c r="D89" i="5"/>
  <c r="D271" i="5"/>
  <c r="D115" i="5"/>
  <c r="D245" i="5"/>
  <c r="D297" i="5"/>
  <c r="D141" i="5"/>
  <c r="D193" i="5"/>
  <c r="D151" i="5"/>
  <c r="D203" i="5"/>
  <c r="D47" i="5"/>
  <c r="D255" i="5"/>
  <c r="D21" i="5"/>
  <c r="D307" i="5"/>
  <c r="D229" i="5"/>
  <c r="D73" i="5"/>
  <c r="D281" i="5"/>
  <c r="D125" i="5"/>
  <c r="D99" i="5"/>
  <c r="D177" i="5"/>
  <c r="C37" i="5"/>
  <c r="C89" i="5"/>
  <c r="C11" i="5"/>
  <c r="C63" i="5"/>
  <c r="C141" i="5"/>
  <c r="C193" i="5"/>
  <c r="C115" i="5"/>
  <c r="C245" i="5"/>
  <c r="C297" i="5"/>
  <c r="C167" i="5"/>
  <c r="C271" i="5"/>
  <c r="C219" i="5"/>
  <c r="C53" i="5"/>
  <c r="C105" i="5"/>
  <c r="C27" i="5"/>
  <c r="C157" i="5"/>
  <c r="C79" i="5"/>
  <c r="C209" i="5"/>
  <c r="C131" i="5"/>
  <c r="C261" i="5"/>
  <c r="C313" i="5"/>
  <c r="C287" i="5"/>
  <c r="C183" i="5"/>
  <c r="C235" i="5"/>
  <c r="C10" i="5"/>
  <c r="B7" i="4"/>
  <c r="C21" i="5"/>
  <c r="C73" i="5"/>
  <c r="C47" i="5"/>
  <c r="C177" i="5"/>
  <c r="C99" i="5"/>
  <c r="C125" i="5"/>
  <c r="C229" i="5"/>
  <c r="C151" i="5"/>
  <c r="C281" i="5"/>
  <c r="C255" i="5"/>
  <c r="C307" i="5"/>
  <c r="C203" i="5"/>
  <c r="D30" i="5"/>
  <c r="D290" i="5"/>
  <c r="D108" i="5"/>
  <c r="D82" i="5"/>
  <c r="D134" i="5"/>
  <c r="D160" i="5"/>
  <c r="D186" i="5"/>
  <c r="D212" i="5"/>
  <c r="D56" i="5"/>
  <c r="D316" i="5"/>
  <c r="D264" i="5"/>
  <c r="D238" i="5"/>
  <c r="D263" i="5"/>
  <c r="D29" i="5"/>
  <c r="D107" i="5"/>
  <c r="D315" i="5"/>
  <c r="D159" i="5"/>
  <c r="D81" i="5"/>
  <c r="D133" i="5"/>
  <c r="D55" i="5"/>
  <c r="D185" i="5"/>
  <c r="D211" i="5"/>
  <c r="D237" i="5"/>
  <c r="D289" i="5"/>
  <c r="D53" i="5"/>
  <c r="D79" i="5"/>
  <c r="D183" i="5"/>
  <c r="D235" i="5"/>
  <c r="D287" i="5"/>
  <c r="D27" i="5"/>
  <c r="D261" i="5"/>
  <c r="D131" i="5"/>
  <c r="D105" i="5"/>
  <c r="D313" i="5"/>
  <c r="D157" i="5"/>
  <c r="D209" i="5"/>
  <c r="D31" i="5"/>
  <c r="D135" i="5"/>
  <c r="D187" i="5"/>
  <c r="D239" i="5"/>
  <c r="D57" i="5"/>
  <c r="D83" i="5"/>
  <c r="D213" i="5"/>
  <c r="D265" i="5"/>
  <c r="D109" i="5"/>
  <c r="D317" i="5"/>
  <c r="D291" i="5"/>
  <c r="D161" i="5"/>
  <c r="D20" i="5"/>
  <c r="D46" i="5"/>
  <c r="D98" i="5"/>
  <c r="D306" i="5"/>
  <c r="D150" i="5"/>
  <c r="D176" i="5"/>
  <c r="D202" i="5"/>
  <c r="D228" i="5"/>
  <c r="D254" i="5"/>
  <c r="D280" i="5"/>
  <c r="D124" i="5"/>
  <c r="D72" i="5"/>
  <c r="D48" i="5"/>
  <c r="D178" i="5"/>
  <c r="D230" i="5"/>
  <c r="D256" i="5"/>
  <c r="D22" i="5"/>
  <c r="D282" i="5"/>
  <c r="D100" i="5"/>
  <c r="D308" i="5"/>
  <c r="D74" i="5"/>
  <c r="D126" i="5"/>
  <c r="D152" i="5"/>
  <c r="D204" i="5"/>
  <c r="C30" i="5"/>
  <c r="C264" i="5"/>
  <c r="C82" i="5"/>
  <c r="C238" i="5"/>
  <c r="C134" i="5"/>
  <c r="C160" i="5"/>
  <c r="C56" i="5"/>
  <c r="C212" i="5"/>
  <c r="C316" i="5"/>
  <c r="C186" i="5"/>
  <c r="C290" i="5"/>
  <c r="C108" i="5"/>
  <c r="C57" i="5"/>
  <c r="C317" i="5"/>
  <c r="C31" i="5"/>
  <c r="C161" i="5"/>
  <c r="C83" i="5"/>
  <c r="C213" i="5"/>
  <c r="C109" i="5"/>
  <c r="C135" i="5"/>
  <c r="C265" i="5"/>
  <c r="C187" i="5"/>
  <c r="C239" i="5"/>
  <c r="C291" i="5"/>
  <c r="D85" i="5"/>
  <c r="D215" i="5"/>
  <c r="D267" i="5"/>
  <c r="D111" i="5"/>
  <c r="D319" i="5"/>
  <c r="D59" i="5"/>
  <c r="D33" i="5"/>
  <c r="D293" i="5"/>
  <c r="D137" i="5"/>
  <c r="D189" i="5"/>
  <c r="D163" i="5"/>
  <c r="D241" i="5"/>
  <c r="D23" i="5"/>
  <c r="D231" i="5"/>
  <c r="D283" i="5"/>
  <c r="D49" i="5"/>
  <c r="D75" i="5"/>
  <c r="D127" i="5"/>
  <c r="D179" i="5"/>
  <c r="D101" i="5"/>
  <c r="D309" i="5"/>
  <c r="D153" i="5"/>
  <c r="D205" i="5"/>
  <c r="D257" i="5"/>
  <c r="X32" i="3"/>
  <c r="AE32" i="3" s="1"/>
  <c r="D32" i="5"/>
  <c r="D162" i="5"/>
  <c r="D84" i="5"/>
  <c r="D214" i="5"/>
  <c r="D240" i="5"/>
  <c r="D266" i="5"/>
  <c r="D292" i="5"/>
  <c r="D58" i="5"/>
  <c r="D318" i="5"/>
  <c r="D188" i="5"/>
  <c r="D136" i="5"/>
  <c r="D110" i="5"/>
  <c r="D15" i="5"/>
  <c r="D119" i="5"/>
  <c r="D41" i="5"/>
  <c r="D171" i="5"/>
  <c r="D223" i="5"/>
  <c r="D197" i="5"/>
  <c r="D249" i="5"/>
  <c r="D275" i="5"/>
  <c r="D67" i="5"/>
  <c r="D93" i="5"/>
  <c r="D301" i="5"/>
  <c r="D145" i="5"/>
  <c r="D279" i="5"/>
  <c r="D71" i="5"/>
  <c r="D123" i="5"/>
  <c r="D19" i="5"/>
  <c r="D175" i="5"/>
  <c r="D45" i="5"/>
  <c r="D149" i="5"/>
  <c r="D201" i="5"/>
  <c r="D253" i="5"/>
  <c r="D227" i="5"/>
  <c r="D97" i="5"/>
  <c r="D305" i="5"/>
  <c r="U6" i="3"/>
  <c r="X11" i="3" s="1"/>
  <c r="AE11" i="3" s="1"/>
  <c r="P307" i="3"/>
  <c r="AD308" i="3"/>
  <c r="AF308" i="3" s="1"/>
  <c r="AG308" i="3" s="1"/>
  <c r="AH308" i="3" s="1"/>
  <c r="AD295" i="3"/>
  <c r="AF295" i="3" s="1"/>
  <c r="AG295" i="3" s="1"/>
  <c r="AH295" i="3" s="1"/>
  <c r="P259" i="3"/>
  <c r="P315" i="3"/>
  <c r="P120" i="3"/>
  <c r="Q120" i="3" s="1"/>
  <c r="T120" i="3" s="1"/>
  <c r="P161" i="3"/>
  <c r="Q161" i="3" s="1"/>
  <c r="T161" i="3" s="1"/>
  <c r="P192" i="3"/>
  <c r="AL6" i="3"/>
  <c r="AD299" i="3"/>
  <c r="AF299" i="3" s="1"/>
  <c r="AG299" i="3" s="1"/>
  <c r="AH299" i="3" s="1"/>
  <c r="AD172" i="3"/>
  <c r="AD76" i="3"/>
  <c r="AD16" i="3"/>
  <c r="AD141" i="3"/>
  <c r="AF141" i="3" s="1"/>
  <c r="P18" i="3"/>
  <c r="P153" i="3"/>
  <c r="P60" i="3"/>
  <c r="Q60" i="3" s="1"/>
  <c r="T60" i="3" s="1"/>
  <c r="AD313" i="3"/>
  <c r="AD250" i="3"/>
  <c r="AD319" i="3"/>
  <c r="AD267" i="3"/>
  <c r="AD164" i="3"/>
  <c r="AD149" i="3"/>
  <c r="AD160" i="3"/>
  <c r="AD173" i="3"/>
  <c r="AD255" i="3"/>
  <c r="AF255" i="3" s="1"/>
  <c r="AG255" i="3" s="1"/>
  <c r="AH255" i="3" s="1"/>
  <c r="P309" i="3"/>
  <c r="AD133" i="3"/>
  <c r="AD278" i="3"/>
  <c r="AF278" i="3" s="1"/>
  <c r="AD56" i="3"/>
  <c r="AD309" i="3"/>
  <c r="AF309" i="3" s="1"/>
  <c r="AG309" i="3" s="1"/>
  <c r="AH309" i="3" s="1"/>
  <c r="AD275" i="3"/>
  <c r="AD36" i="3"/>
  <c r="AD184" i="3"/>
  <c r="X20" i="3"/>
  <c r="P157" i="3"/>
  <c r="AD271" i="3"/>
  <c r="AF271" i="3" s="1"/>
  <c r="AG271" i="3" s="1"/>
  <c r="AH271" i="3" s="1"/>
  <c r="W9" i="3"/>
  <c r="D9" i="5" s="1"/>
  <c r="M9" i="3"/>
  <c r="C9" i="5" s="1"/>
  <c r="AK6" i="3"/>
  <c r="AJ6" i="3"/>
  <c r="AG278" i="3"/>
  <c r="AH278" i="3" s="1"/>
  <c r="P144" i="3"/>
  <c r="AL222" i="3"/>
  <c r="AK222" i="3"/>
  <c r="AJ222" i="3"/>
  <c r="AL105" i="3"/>
  <c r="AK105" i="3"/>
  <c r="AJ105" i="3"/>
  <c r="AL311" i="3"/>
  <c r="AK311" i="3"/>
  <c r="AJ311" i="3"/>
  <c r="AL101" i="3"/>
  <c r="AK101" i="3"/>
  <c r="AJ101" i="3"/>
  <c r="AL7" i="3"/>
  <c r="AK7" i="3"/>
  <c r="AJ7" i="3"/>
  <c r="O7" i="3" s="1"/>
  <c r="AL237" i="3"/>
  <c r="AK237" i="3"/>
  <c r="AJ237" i="3"/>
  <c r="AL52" i="3"/>
  <c r="AK52" i="3"/>
  <c r="AJ52" i="3"/>
  <c r="AL109" i="3"/>
  <c r="AK109" i="3"/>
  <c r="AJ109" i="3"/>
  <c r="AK245" i="3"/>
  <c r="AL245" i="3"/>
  <c r="AJ245" i="3"/>
  <c r="O245" i="3" s="1"/>
  <c r="AL142" i="3"/>
  <c r="AK142" i="3"/>
  <c r="AJ142" i="3"/>
  <c r="O142" i="3" s="1"/>
  <c r="AL236" i="3"/>
  <c r="AK236" i="3"/>
  <c r="AJ236" i="3"/>
  <c r="O236" i="3" s="1"/>
  <c r="AL292" i="3"/>
  <c r="AJ292" i="3"/>
  <c r="AK292" i="3"/>
  <c r="AL270" i="3"/>
  <c r="AK270" i="3"/>
  <c r="AJ270" i="3"/>
  <c r="AL183" i="3"/>
  <c r="AK183" i="3"/>
  <c r="AJ183" i="3"/>
  <c r="O183" i="3" s="1"/>
  <c r="AL86" i="3"/>
  <c r="AK86" i="3"/>
  <c r="AJ86" i="3"/>
  <c r="O86" i="3" s="1"/>
  <c r="AL68" i="3"/>
  <c r="AK68" i="3"/>
  <c r="AJ68" i="3"/>
  <c r="O68" i="3" s="1"/>
  <c r="AL312" i="3"/>
  <c r="AJ312" i="3"/>
  <c r="O312" i="3" s="1"/>
  <c r="AK312" i="3"/>
  <c r="AL30" i="3"/>
  <c r="AK30" i="3"/>
  <c r="AJ30" i="3"/>
  <c r="AL185" i="3"/>
  <c r="AK185" i="3"/>
  <c r="AJ185" i="3"/>
  <c r="AL146" i="3"/>
  <c r="AK146" i="3"/>
  <c r="AJ146" i="3"/>
  <c r="O146" i="3" s="1"/>
  <c r="AL264" i="3"/>
  <c r="AJ264" i="3"/>
  <c r="O264" i="3" s="1"/>
  <c r="AK264" i="3"/>
  <c r="AL92" i="3"/>
  <c r="AK92" i="3"/>
  <c r="AJ92" i="3"/>
  <c r="O92" i="3" s="1"/>
  <c r="AL248" i="3"/>
  <c r="AK248" i="3"/>
  <c r="AJ248" i="3"/>
  <c r="AL114" i="3"/>
  <c r="AK114" i="3"/>
  <c r="AJ114" i="3"/>
  <c r="O114" i="3" s="1"/>
  <c r="AK261" i="3"/>
  <c r="AL261" i="3"/>
  <c r="AJ261" i="3"/>
  <c r="AL116" i="3"/>
  <c r="AK116" i="3"/>
  <c r="AJ116" i="3"/>
  <c r="O116" i="3" s="1"/>
  <c r="AL126" i="3"/>
  <c r="AK126" i="3"/>
  <c r="AJ126" i="3"/>
  <c r="AL167" i="3"/>
  <c r="AK167" i="3"/>
  <c r="AJ167" i="3"/>
  <c r="AL48" i="3"/>
  <c r="AJ48" i="3"/>
  <c r="AK48" i="3"/>
  <c r="AL210" i="3"/>
  <c r="AK210" i="3"/>
  <c r="AJ210" i="3"/>
  <c r="AL143" i="3"/>
  <c r="AK143" i="3"/>
  <c r="AJ143" i="3"/>
  <c r="O143" i="3" s="1"/>
  <c r="AL33" i="3"/>
  <c r="AK33" i="3"/>
  <c r="AJ33" i="3"/>
  <c r="O33" i="3" s="1"/>
  <c r="AL214" i="3"/>
  <c r="AK214" i="3"/>
  <c r="AJ214" i="3"/>
  <c r="O214" i="3" s="1"/>
  <c r="AL51" i="3"/>
  <c r="AK51" i="3"/>
  <c r="AJ51" i="3"/>
  <c r="O51" i="3" s="1"/>
  <c r="AL158" i="3"/>
  <c r="AK158" i="3"/>
  <c r="AJ158" i="3"/>
  <c r="O158" i="3" s="1"/>
  <c r="AL301" i="3"/>
  <c r="AJ301" i="3"/>
  <c r="O301" i="3" s="1"/>
  <c r="AK301" i="3"/>
  <c r="AL25" i="3"/>
  <c r="AK25" i="3"/>
  <c r="AJ25" i="3"/>
  <c r="AL276" i="3"/>
  <c r="AJ276" i="3"/>
  <c r="O276" i="3" s="1"/>
  <c r="AK276" i="3"/>
  <c r="AL202" i="3"/>
  <c r="AK202" i="3"/>
  <c r="AJ202" i="3"/>
  <c r="AL305" i="3"/>
  <c r="AJ305" i="3"/>
  <c r="AK305" i="3"/>
  <c r="AL89" i="3"/>
  <c r="AK89" i="3"/>
  <c r="AJ89" i="3"/>
  <c r="O89" i="3" s="1"/>
  <c r="AL170" i="3"/>
  <c r="AK170" i="3"/>
  <c r="AJ170" i="3"/>
  <c r="AL227" i="3"/>
  <c r="AK227" i="3"/>
  <c r="AJ227" i="3"/>
  <c r="O227" i="3" s="1"/>
  <c r="AL216" i="3"/>
  <c r="AJ216" i="3"/>
  <c r="O216" i="3" s="1"/>
  <c r="AK216" i="3"/>
  <c r="AK228" i="3"/>
  <c r="AL228" i="3"/>
  <c r="AJ228" i="3"/>
  <c r="O228" i="3" s="1"/>
  <c r="AL37" i="3"/>
  <c r="AK37" i="3"/>
  <c r="AJ37" i="3"/>
  <c r="O37" i="3" s="1"/>
  <c r="AL130" i="3"/>
  <c r="AK130" i="3"/>
  <c r="AJ130" i="3"/>
  <c r="AL50" i="3"/>
  <c r="AK50" i="3"/>
  <c r="AJ50" i="3"/>
  <c r="AL220" i="3"/>
  <c r="AK220" i="3"/>
  <c r="AJ220" i="3"/>
  <c r="O220" i="3" s="1"/>
  <c r="AL69" i="3"/>
  <c r="AK69" i="3"/>
  <c r="AJ69" i="3"/>
  <c r="O69" i="3" s="1"/>
  <c r="AL67" i="3"/>
  <c r="AK67" i="3"/>
  <c r="AJ67" i="3"/>
  <c r="O67" i="3" s="1"/>
  <c r="AL17" i="3"/>
  <c r="AK17" i="3"/>
  <c r="AJ17" i="3"/>
  <c r="O17" i="3" s="1"/>
  <c r="AG144" i="3"/>
  <c r="AH144" i="3" s="1"/>
  <c r="AC218" i="3"/>
  <c r="AB218" i="3"/>
  <c r="AA218" i="3"/>
  <c r="Z218" i="3"/>
  <c r="Y218" i="3"/>
  <c r="AC270" i="3"/>
  <c r="AA270" i="3"/>
  <c r="Z270" i="3"/>
  <c r="AB270" i="3"/>
  <c r="Y270" i="3"/>
  <c r="X270" i="3"/>
  <c r="AC254" i="3"/>
  <c r="AA254" i="3"/>
  <c r="Z254" i="3"/>
  <c r="AB254" i="3"/>
  <c r="Y254" i="3"/>
  <c r="X254" i="3"/>
  <c r="AE254" i="3" s="1"/>
  <c r="AC86" i="3"/>
  <c r="AB86" i="3"/>
  <c r="AA86" i="3"/>
  <c r="Z86" i="3"/>
  <c r="Y86" i="3"/>
  <c r="AC33" i="3"/>
  <c r="AA33" i="3"/>
  <c r="AB33" i="3"/>
  <c r="Z33" i="3"/>
  <c r="Y33" i="3"/>
  <c r="X33" i="3"/>
  <c r="AC170" i="3"/>
  <c r="AB170" i="3"/>
  <c r="AA170" i="3"/>
  <c r="Z170" i="3"/>
  <c r="Y170" i="3"/>
  <c r="AD317" i="3"/>
  <c r="AE317" i="3"/>
  <c r="AC30" i="3"/>
  <c r="AB30" i="3"/>
  <c r="Z30" i="3"/>
  <c r="AA30" i="3"/>
  <c r="Y30" i="3"/>
  <c r="X218" i="3"/>
  <c r="AE218" i="3" s="1"/>
  <c r="AD298" i="3"/>
  <c r="AF298" i="3" s="1"/>
  <c r="AC142" i="3"/>
  <c r="AB142" i="3"/>
  <c r="AA142" i="3"/>
  <c r="Z142" i="3"/>
  <c r="Y142" i="3"/>
  <c r="X142" i="3"/>
  <c r="AE142" i="3" s="1"/>
  <c r="AC314" i="3"/>
  <c r="AA314" i="3"/>
  <c r="Z314" i="3"/>
  <c r="Y314" i="3"/>
  <c r="AB314" i="3"/>
  <c r="X314" i="3"/>
  <c r="AC17" i="3"/>
  <c r="AA17" i="3"/>
  <c r="AB17" i="3"/>
  <c r="Z17" i="3"/>
  <c r="Y17" i="3"/>
  <c r="AD249" i="3"/>
  <c r="AF249" i="3" s="1"/>
  <c r="AE114" i="3"/>
  <c r="AC114" i="3"/>
  <c r="AB114" i="3"/>
  <c r="AA114" i="3"/>
  <c r="Z114" i="3"/>
  <c r="Y114" i="3"/>
  <c r="AE313" i="3"/>
  <c r="AC238" i="3"/>
  <c r="AA238" i="3"/>
  <c r="Z238" i="3"/>
  <c r="AB238" i="3"/>
  <c r="Y238" i="3"/>
  <c r="X238" i="3"/>
  <c r="AC206" i="3"/>
  <c r="AB206" i="3"/>
  <c r="AA206" i="3"/>
  <c r="Z206" i="3"/>
  <c r="Y206" i="3"/>
  <c r="AE210" i="3"/>
  <c r="AC210" i="3"/>
  <c r="AB210" i="3"/>
  <c r="AA210" i="3"/>
  <c r="Y210" i="3"/>
  <c r="Z210" i="3"/>
  <c r="AC178" i="3"/>
  <c r="AB178" i="3"/>
  <c r="AA178" i="3"/>
  <c r="Y178" i="3"/>
  <c r="Z178" i="3"/>
  <c r="X178" i="3"/>
  <c r="AC214" i="3"/>
  <c r="AB214" i="3"/>
  <c r="AA214" i="3"/>
  <c r="Z214" i="3"/>
  <c r="Y214" i="3"/>
  <c r="X214" i="3"/>
  <c r="AE214" i="3" s="1"/>
  <c r="AC146" i="3"/>
  <c r="AB146" i="3"/>
  <c r="AA146" i="3"/>
  <c r="Y146" i="3"/>
  <c r="Z146" i="3"/>
  <c r="X146" i="3"/>
  <c r="AE146" i="3" s="1"/>
  <c r="AC306" i="3"/>
  <c r="AA306" i="3"/>
  <c r="Y306" i="3"/>
  <c r="AB306" i="3"/>
  <c r="Z306" i="3"/>
  <c r="AB32" i="3"/>
  <c r="AC32" i="3"/>
  <c r="Y32" i="3"/>
  <c r="AA32" i="3"/>
  <c r="Z32" i="3"/>
  <c r="AC93" i="3"/>
  <c r="AA93" i="3"/>
  <c r="AB93" i="3"/>
  <c r="Z93" i="3"/>
  <c r="Y93" i="3"/>
  <c r="X93" i="3"/>
  <c r="AE93" i="3" s="1"/>
  <c r="AE168" i="3"/>
  <c r="AC168" i="3"/>
  <c r="AB168" i="3"/>
  <c r="AA168" i="3"/>
  <c r="Y168" i="3"/>
  <c r="Z168" i="3"/>
  <c r="AD102" i="3"/>
  <c r="AF102" i="3" s="1"/>
  <c r="AE84" i="3"/>
  <c r="AC84" i="3"/>
  <c r="AB84" i="3"/>
  <c r="Y84" i="3"/>
  <c r="Z84" i="3"/>
  <c r="AA84" i="3"/>
  <c r="AE231" i="3"/>
  <c r="AC231" i="3"/>
  <c r="Z231" i="3"/>
  <c r="AB231" i="3"/>
  <c r="AA231" i="3"/>
  <c r="Y231" i="3"/>
  <c r="AC75" i="3"/>
  <c r="AB75" i="3"/>
  <c r="Z75" i="3"/>
  <c r="AA75" i="3"/>
  <c r="Y75" i="3"/>
  <c r="X75" i="3"/>
  <c r="AE75" i="3" s="1"/>
  <c r="AE237" i="3"/>
  <c r="AC237" i="3"/>
  <c r="AA237" i="3"/>
  <c r="AB237" i="3"/>
  <c r="Z237" i="3"/>
  <c r="Y237" i="3"/>
  <c r="AC227" i="3"/>
  <c r="Z227" i="3"/>
  <c r="AB227" i="3"/>
  <c r="AA227" i="3"/>
  <c r="Y227" i="3"/>
  <c r="AE156" i="3"/>
  <c r="AB156" i="3"/>
  <c r="AC156" i="3"/>
  <c r="Y156" i="3"/>
  <c r="AA156" i="3"/>
  <c r="Z156" i="3"/>
  <c r="AC200" i="3"/>
  <c r="AB200" i="3"/>
  <c r="AA200" i="3"/>
  <c r="Y200" i="3"/>
  <c r="Z200" i="3"/>
  <c r="X200" i="3"/>
  <c r="AE151" i="3"/>
  <c r="AB151" i="3"/>
  <c r="AC151" i="3"/>
  <c r="Z151" i="3"/>
  <c r="AA151" i="3"/>
  <c r="Y151" i="3"/>
  <c r="AC212" i="3"/>
  <c r="AB212" i="3"/>
  <c r="Z212" i="3"/>
  <c r="Y212" i="3"/>
  <c r="AA212" i="3"/>
  <c r="AB284" i="3"/>
  <c r="AC284" i="3"/>
  <c r="AA284" i="3"/>
  <c r="Z284" i="3"/>
  <c r="Y284" i="3"/>
  <c r="X284" i="3"/>
  <c r="AE284" i="3" s="1"/>
  <c r="AC13" i="3"/>
  <c r="AB13" i="3"/>
  <c r="AA13" i="3"/>
  <c r="Z13" i="3"/>
  <c r="Y13" i="3"/>
  <c r="AE116" i="3"/>
  <c r="AC116" i="3"/>
  <c r="AB116" i="3"/>
  <c r="Y116" i="3"/>
  <c r="Z116" i="3"/>
  <c r="AA116" i="3"/>
  <c r="AB31" i="3"/>
  <c r="AC31" i="3"/>
  <c r="Z31" i="3"/>
  <c r="Y31" i="3"/>
  <c r="AA31" i="3"/>
  <c r="X31" i="3"/>
  <c r="AE31" i="3" s="1"/>
  <c r="AE73" i="3"/>
  <c r="AC73" i="3"/>
  <c r="AA73" i="3"/>
  <c r="AB73" i="3"/>
  <c r="Z73" i="3"/>
  <c r="Y73" i="3"/>
  <c r="AD131" i="3"/>
  <c r="AF131" i="3" s="1"/>
  <c r="AE204" i="3"/>
  <c r="AB204" i="3"/>
  <c r="AC204" i="3"/>
  <c r="Y204" i="3"/>
  <c r="AA204" i="3"/>
  <c r="Z204" i="3"/>
  <c r="AC280" i="3"/>
  <c r="AB280" i="3"/>
  <c r="AA280" i="3"/>
  <c r="Z280" i="3"/>
  <c r="Y280" i="3"/>
  <c r="X280" i="3"/>
  <c r="AE280" i="3" s="1"/>
  <c r="AE91" i="3"/>
  <c r="AC91" i="3"/>
  <c r="AB91" i="3"/>
  <c r="Z91" i="3"/>
  <c r="AA91" i="3"/>
  <c r="Y91" i="3"/>
  <c r="AE155" i="3"/>
  <c r="AB155" i="3"/>
  <c r="AC155" i="3"/>
  <c r="Z155" i="3"/>
  <c r="AA155" i="3"/>
  <c r="Y155" i="3"/>
  <c r="AE76" i="3"/>
  <c r="AE160" i="3"/>
  <c r="AF160" i="3" s="1"/>
  <c r="AE281" i="3"/>
  <c r="AF281" i="3" s="1"/>
  <c r="AE259" i="3"/>
  <c r="AE136" i="3"/>
  <c r="AF136" i="3" s="1"/>
  <c r="AE303" i="3"/>
  <c r="AF303" i="3" s="1"/>
  <c r="AE137" i="3"/>
  <c r="AF137" i="3" s="1"/>
  <c r="AE304" i="3"/>
  <c r="AF304" i="3" s="1"/>
  <c r="AE62" i="3"/>
  <c r="AC62" i="3"/>
  <c r="AB62" i="3"/>
  <c r="AA62" i="3"/>
  <c r="Z62" i="3"/>
  <c r="Y62" i="3"/>
  <c r="AC222" i="3"/>
  <c r="AB222" i="3"/>
  <c r="AA222" i="3"/>
  <c r="Z222" i="3"/>
  <c r="Y222" i="3"/>
  <c r="X222" i="3"/>
  <c r="AC166" i="3"/>
  <c r="AB166" i="3"/>
  <c r="AA166" i="3"/>
  <c r="Z166" i="3"/>
  <c r="Y166" i="3"/>
  <c r="X166" i="3"/>
  <c r="AE166" i="3" s="1"/>
  <c r="AD316" i="3"/>
  <c r="AF316" i="3" s="1"/>
  <c r="AD66" i="3"/>
  <c r="AF66" i="3" s="1"/>
  <c r="AE38" i="3"/>
  <c r="AC38" i="3"/>
  <c r="Z38" i="3"/>
  <c r="AB38" i="3"/>
  <c r="AA38" i="3"/>
  <c r="Y38" i="3"/>
  <c r="AC81" i="3"/>
  <c r="AA81" i="3"/>
  <c r="AB81" i="3"/>
  <c r="Z81" i="3"/>
  <c r="Y81" i="3"/>
  <c r="X81" i="3"/>
  <c r="AD258" i="3"/>
  <c r="AF258" i="3" s="1"/>
  <c r="AD274" i="3"/>
  <c r="AF274" i="3" s="1"/>
  <c r="AE22" i="3"/>
  <c r="AC22" i="3"/>
  <c r="Z22" i="3"/>
  <c r="AB22" i="3"/>
  <c r="AA22" i="3"/>
  <c r="Y22" i="3"/>
  <c r="X212" i="3"/>
  <c r="AD176" i="3"/>
  <c r="AF176" i="3" s="1"/>
  <c r="AE318" i="3"/>
  <c r="AF318" i="3" s="1"/>
  <c r="AD26" i="3"/>
  <c r="AF26" i="3" s="1"/>
  <c r="AD152" i="3"/>
  <c r="AF152" i="3" s="1"/>
  <c r="AD24" i="3"/>
  <c r="AF24" i="3" s="1"/>
  <c r="AC134" i="3"/>
  <c r="AB134" i="3"/>
  <c r="AA134" i="3"/>
  <c r="Z134" i="3"/>
  <c r="Y134" i="3"/>
  <c r="X134" i="3"/>
  <c r="AE134" i="3" s="1"/>
  <c r="X105" i="3"/>
  <c r="W100" i="3"/>
  <c r="X100" i="3" s="1"/>
  <c r="X13" i="3"/>
  <c r="W8" i="3"/>
  <c r="D8" i="5" s="1"/>
  <c r="W95" i="3"/>
  <c r="AL20" i="3"/>
  <c r="AK20" i="3"/>
  <c r="AJ20" i="3"/>
  <c r="AL44" i="3"/>
  <c r="AK44" i="3"/>
  <c r="AJ44" i="3"/>
  <c r="O44" i="3" s="1"/>
  <c r="AL175" i="3"/>
  <c r="AK175" i="3"/>
  <c r="AJ175" i="3"/>
  <c r="AL14" i="3"/>
  <c r="AK14" i="3"/>
  <c r="AJ14" i="3"/>
  <c r="AL75" i="3"/>
  <c r="AK75" i="3"/>
  <c r="AJ75" i="3"/>
  <c r="O75" i="3" s="1"/>
  <c r="AL286" i="3"/>
  <c r="AK286" i="3"/>
  <c r="AJ286" i="3"/>
  <c r="O286" i="3" s="1"/>
  <c r="AL22" i="3"/>
  <c r="AK22" i="3"/>
  <c r="AJ22" i="3"/>
  <c r="O22" i="3" s="1"/>
  <c r="AL232" i="3"/>
  <c r="AJ232" i="3"/>
  <c r="AK232" i="3"/>
  <c r="AL293" i="3"/>
  <c r="AJ293" i="3"/>
  <c r="O293" i="3" s="1"/>
  <c r="AK293" i="3"/>
  <c r="AL314" i="3"/>
  <c r="AK314" i="3"/>
  <c r="AJ314" i="3"/>
  <c r="AL106" i="3"/>
  <c r="AK106" i="3"/>
  <c r="AJ106" i="3"/>
  <c r="AL124" i="3"/>
  <c r="AK124" i="3"/>
  <c r="AJ124" i="3"/>
  <c r="AL177" i="3"/>
  <c r="AK177" i="3"/>
  <c r="AJ177" i="3"/>
  <c r="AL59" i="3"/>
  <c r="AK59" i="3"/>
  <c r="AJ59" i="3"/>
  <c r="O59" i="3" s="1"/>
  <c r="AL211" i="3"/>
  <c r="AK211" i="3"/>
  <c r="AJ211" i="3"/>
  <c r="O211" i="3" s="1"/>
  <c r="AL162" i="3"/>
  <c r="AK162" i="3"/>
  <c r="AJ162" i="3"/>
  <c r="AL196" i="3"/>
  <c r="AK196" i="3"/>
  <c r="AJ196" i="3"/>
  <c r="O196" i="3" s="1"/>
  <c r="AL243" i="3"/>
  <c r="AK243" i="3"/>
  <c r="AJ243" i="3"/>
  <c r="AL23" i="3"/>
  <c r="AK23" i="3"/>
  <c r="AJ23" i="3"/>
  <c r="O23" i="3" s="1"/>
  <c r="AL104" i="3"/>
  <c r="AJ104" i="3"/>
  <c r="O104" i="3" s="1"/>
  <c r="AK104" i="3"/>
  <c r="AL297" i="3"/>
  <c r="AJ297" i="3"/>
  <c r="O297" i="3" s="1"/>
  <c r="AK297" i="3"/>
  <c r="AL63" i="3"/>
  <c r="AK63" i="3"/>
  <c r="AJ63" i="3"/>
  <c r="O63" i="3" s="1"/>
  <c r="AL306" i="3"/>
  <c r="AK306" i="3"/>
  <c r="AJ306" i="3"/>
  <c r="AL155" i="3"/>
  <c r="AK155" i="3"/>
  <c r="AJ155" i="3"/>
  <c r="O155" i="3" s="1"/>
  <c r="AL252" i="3"/>
  <c r="AK252" i="3"/>
  <c r="AJ252" i="3"/>
  <c r="O252" i="3" s="1"/>
  <c r="AL204" i="3"/>
  <c r="AK204" i="3"/>
  <c r="AJ204" i="3"/>
  <c r="O204" i="3" s="1"/>
  <c r="AL262" i="3"/>
  <c r="AK262" i="3"/>
  <c r="AJ262" i="3"/>
  <c r="AL300" i="3"/>
  <c r="AJ300" i="3"/>
  <c r="AK300" i="3"/>
  <c r="AL46" i="3"/>
  <c r="AK46" i="3"/>
  <c r="AJ46" i="3"/>
  <c r="O46" i="3" s="1"/>
  <c r="AL190" i="3"/>
  <c r="AK190" i="3"/>
  <c r="AJ190" i="3"/>
  <c r="O190" i="3" s="1"/>
  <c r="AL159" i="3"/>
  <c r="AK159" i="3"/>
  <c r="AJ159" i="3"/>
  <c r="O159" i="3" s="1"/>
  <c r="AL246" i="3"/>
  <c r="AK246" i="3"/>
  <c r="AJ246" i="3"/>
  <c r="O246" i="3" s="1"/>
  <c r="AL200" i="3"/>
  <c r="AJ200" i="3"/>
  <c r="O200" i="3" s="1"/>
  <c r="AK200" i="3"/>
  <c r="AL212" i="3"/>
  <c r="AK212" i="3"/>
  <c r="AJ212" i="3"/>
  <c r="O212" i="3" s="1"/>
  <c r="AL27" i="3"/>
  <c r="AK27" i="3"/>
  <c r="AJ27" i="3"/>
  <c r="O27" i="3" s="1"/>
  <c r="AL118" i="3"/>
  <c r="AK118" i="3"/>
  <c r="AJ118" i="3"/>
  <c r="AL10" i="3"/>
  <c r="AK10" i="3"/>
  <c r="AJ10" i="3"/>
  <c r="AL93" i="3"/>
  <c r="AK93" i="3"/>
  <c r="AJ93" i="3"/>
  <c r="AL97" i="3"/>
  <c r="AK97" i="3"/>
  <c r="AJ97" i="3"/>
  <c r="AL194" i="3"/>
  <c r="AK194" i="3"/>
  <c r="AJ194" i="3"/>
  <c r="O194" i="3" s="1"/>
  <c r="AK221" i="3"/>
  <c r="AL221" i="3"/>
  <c r="AJ221" i="3"/>
  <c r="O221" i="3" s="1"/>
  <c r="AL113" i="3"/>
  <c r="AK113" i="3"/>
  <c r="AJ113" i="3"/>
  <c r="O113" i="3" s="1"/>
  <c r="AL41" i="3"/>
  <c r="AK41" i="3"/>
  <c r="AJ41" i="3"/>
  <c r="O41" i="3" s="1"/>
  <c r="AL169" i="3"/>
  <c r="AK169" i="3"/>
  <c r="AJ169" i="3"/>
  <c r="AL21" i="3"/>
  <c r="AK21" i="3"/>
  <c r="AJ21" i="3"/>
  <c r="O21" i="3" s="1"/>
  <c r="AK256" i="3"/>
  <c r="AL256" i="3"/>
  <c r="AJ256" i="3"/>
  <c r="O256" i="3" s="1"/>
  <c r="AL79" i="3"/>
  <c r="AK79" i="3"/>
  <c r="AJ79" i="3"/>
  <c r="O79" i="3" s="1"/>
  <c r="AL165" i="3"/>
  <c r="AK165" i="3"/>
  <c r="AJ165" i="3"/>
  <c r="O165" i="3" s="1"/>
  <c r="AL108" i="3"/>
  <c r="AK108" i="3"/>
  <c r="AJ108" i="3"/>
  <c r="O108" i="3" s="1"/>
  <c r="AJ208" i="3"/>
  <c r="AL208" i="3"/>
  <c r="AK208" i="3"/>
  <c r="AL99" i="3"/>
  <c r="AK99" i="3"/>
  <c r="AJ99" i="3"/>
  <c r="O99" i="3" s="1"/>
  <c r="AC124" i="3"/>
  <c r="AB124" i="3"/>
  <c r="Y124" i="3"/>
  <c r="AA124" i="3"/>
  <c r="Z124" i="3"/>
  <c r="AC115" i="3"/>
  <c r="AB115" i="3"/>
  <c r="Z115" i="3"/>
  <c r="Y115" i="3"/>
  <c r="AA115" i="3"/>
  <c r="AC117" i="3"/>
  <c r="AA117" i="3"/>
  <c r="AB117" i="3"/>
  <c r="Z117" i="3"/>
  <c r="Y117" i="3"/>
  <c r="AC68" i="3"/>
  <c r="AB68" i="3"/>
  <c r="Y68" i="3"/>
  <c r="Z68" i="3"/>
  <c r="AA68" i="3"/>
  <c r="AC205" i="3"/>
  <c r="AA205" i="3"/>
  <c r="AB205" i="3"/>
  <c r="Z205" i="3"/>
  <c r="Y205" i="3"/>
  <c r="AB119" i="3"/>
  <c r="AC119" i="3"/>
  <c r="Z119" i="3"/>
  <c r="AA119" i="3"/>
  <c r="Y119" i="3"/>
  <c r="AC243" i="3"/>
  <c r="Z243" i="3"/>
  <c r="AB243" i="3"/>
  <c r="AA243" i="3"/>
  <c r="Y243" i="3"/>
  <c r="AC109" i="3"/>
  <c r="AA109" i="3"/>
  <c r="AB109" i="3"/>
  <c r="Z109" i="3"/>
  <c r="Y109" i="3"/>
  <c r="AC232" i="3"/>
  <c r="AB232" i="3"/>
  <c r="AA232" i="3"/>
  <c r="Y232" i="3"/>
  <c r="Z232" i="3"/>
  <c r="AC108" i="3"/>
  <c r="AB108" i="3"/>
  <c r="Y108" i="3"/>
  <c r="AA108" i="3"/>
  <c r="Z108" i="3"/>
  <c r="AC245" i="3"/>
  <c r="AA245" i="3"/>
  <c r="AB245" i="3"/>
  <c r="Z245" i="3"/>
  <c r="Y245" i="3"/>
  <c r="AC67" i="3"/>
  <c r="AB67" i="3"/>
  <c r="Z67" i="3"/>
  <c r="Y67" i="3"/>
  <c r="AA67" i="3"/>
  <c r="AE208" i="3"/>
  <c r="AC208" i="3"/>
  <c r="AB208" i="3"/>
  <c r="AA208" i="3"/>
  <c r="Y208" i="3"/>
  <c r="Z208" i="3"/>
  <c r="AC272" i="3"/>
  <c r="AB272" i="3"/>
  <c r="AA272" i="3"/>
  <c r="Y272" i="3"/>
  <c r="Z272" i="3"/>
  <c r="X272" i="3"/>
  <c r="AE272" i="3" s="1"/>
  <c r="AE35" i="3"/>
  <c r="AB35" i="3"/>
  <c r="AC35" i="3"/>
  <c r="Z35" i="3"/>
  <c r="Y35" i="3"/>
  <c r="AA35" i="3"/>
  <c r="X115" i="3"/>
  <c r="AB236" i="3"/>
  <c r="AC236" i="3"/>
  <c r="Y236" i="3"/>
  <c r="AA236" i="3"/>
  <c r="Z236" i="3"/>
  <c r="AC276" i="3"/>
  <c r="AB276" i="3"/>
  <c r="Z276" i="3"/>
  <c r="AA276" i="3"/>
  <c r="Y276" i="3"/>
  <c r="X276" i="3"/>
  <c r="AE276" i="3" s="1"/>
  <c r="AC53" i="3"/>
  <c r="AB53" i="3"/>
  <c r="AA53" i="3"/>
  <c r="Z53" i="3"/>
  <c r="Y53" i="3"/>
  <c r="AE261" i="3"/>
  <c r="AC261" i="3"/>
  <c r="AA261" i="3"/>
  <c r="AB261" i="3"/>
  <c r="Z261" i="3"/>
  <c r="Y261" i="3"/>
  <c r="AE133" i="3"/>
  <c r="AE125" i="3"/>
  <c r="AF125" i="3" s="1"/>
  <c r="AB43" i="3"/>
  <c r="AC43" i="3"/>
  <c r="Z43" i="3"/>
  <c r="AA43" i="3"/>
  <c r="Y43" i="3"/>
  <c r="AB300" i="3"/>
  <c r="AC300" i="3"/>
  <c r="AA300" i="3"/>
  <c r="Z300" i="3"/>
  <c r="Y300" i="3"/>
  <c r="X300" i="3"/>
  <c r="AC123" i="3"/>
  <c r="AB123" i="3"/>
  <c r="Z123" i="3"/>
  <c r="AA123" i="3"/>
  <c r="Y123" i="3"/>
  <c r="AC211" i="3"/>
  <c r="Z211" i="3"/>
  <c r="AB211" i="3"/>
  <c r="AA211" i="3"/>
  <c r="Y211" i="3"/>
  <c r="AB7" i="3"/>
  <c r="AC7" i="3"/>
  <c r="Z7" i="3"/>
  <c r="X7" i="3"/>
  <c r="AA7" i="3"/>
  <c r="Y7" i="3"/>
  <c r="AC159" i="3"/>
  <c r="AB159" i="3"/>
  <c r="Z159" i="3"/>
  <c r="AA159" i="3"/>
  <c r="Y159" i="3"/>
  <c r="AC221" i="3"/>
  <c r="AA221" i="3"/>
  <c r="AB221" i="3"/>
  <c r="Z221" i="3"/>
  <c r="Y221" i="3"/>
  <c r="AC163" i="3"/>
  <c r="AB163" i="3"/>
  <c r="Z163" i="3"/>
  <c r="AA163" i="3"/>
  <c r="Y163" i="3"/>
  <c r="AD307" i="3"/>
  <c r="AB23" i="3"/>
  <c r="AC23" i="3"/>
  <c r="Z23" i="3"/>
  <c r="AA23" i="3"/>
  <c r="Y23" i="3"/>
  <c r="X23" i="3"/>
  <c r="AE23" i="3" s="1"/>
  <c r="AC83" i="3"/>
  <c r="AB83" i="3"/>
  <c r="Z83" i="3"/>
  <c r="Y83" i="3"/>
  <c r="AA83" i="3"/>
  <c r="X83" i="3"/>
  <c r="AE104" i="3"/>
  <c r="AB104" i="3"/>
  <c r="AC104" i="3"/>
  <c r="Y104" i="3"/>
  <c r="AA104" i="3"/>
  <c r="Z104" i="3"/>
  <c r="AD198" i="3"/>
  <c r="AF198" i="3" s="1"/>
  <c r="AE297" i="3"/>
  <c r="AC297" i="3"/>
  <c r="AA297" i="3"/>
  <c r="AB297" i="3"/>
  <c r="Z297" i="3"/>
  <c r="Y297" i="3"/>
  <c r="AB11" i="3"/>
  <c r="AC11" i="3"/>
  <c r="Z11" i="3"/>
  <c r="AA11" i="3"/>
  <c r="Y11" i="3"/>
  <c r="AB63" i="3"/>
  <c r="AC63" i="3"/>
  <c r="Z63" i="3"/>
  <c r="Y63" i="3"/>
  <c r="AA63" i="3"/>
  <c r="X63" i="3"/>
  <c r="AC197" i="3"/>
  <c r="AA197" i="3"/>
  <c r="AB197" i="3"/>
  <c r="Z197" i="3"/>
  <c r="Y197" i="3"/>
  <c r="X197" i="3"/>
  <c r="AB87" i="3"/>
  <c r="AC87" i="3"/>
  <c r="Z87" i="3"/>
  <c r="AA87" i="3"/>
  <c r="Y87" i="3"/>
  <c r="X87" i="3"/>
  <c r="AC10" i="3"/>
  <c r="AB10" i="3"/>
  <c r="Z10" i="3"/>
  <c r="AA10" i="3"/>
  <c r="Y10" i="3"/>
  <c r="X10" i="3"/>
  <c r="AD98" i="3"/>
  <c r="AF98" i="3" s="1"/>
  <c r="AE97" i="3"/>
  <c r="AC97" i="3"/>
  <c r="AA97" i="3"/>
  <c r="AB97" i="3"/>
  <c r="Z97" i="3"/>
  <c r="Y97" i="3"/>
  <c r="AC49" i="3"/>
  <c r="AA49" i="3"/>
  <c r="AB49" i="3"/>
  <c r="Z49" i="3"/>
  <c r="Y49" i="3"/>
  <c r="X236" i="3"/>
  <c r="AD242" i="3"/>
  <c r="AF242" i="3" s="1"/>
  <c r="AE319" i="3"/>
  <c r="X232" i="3"/>
  <c r="AD161" i="3"/>
  <c r="AF161" i="3" s="1"/>
  <c r="X205" i="3"/>
  <c r="AD217" i="3"/>
  <c r="AF217" i="3" s="1"/>
  <c r="AD18" i="3"/>
  <c r="AF18" i="3" s="1"/>
  <c r="AD78" i="3"/>
  <c r="AF78" i="3" s="1"/>
  <c r="AC126" i="3"/>
  <c r="AB126" i="3"/>
  <c r="AA126" i="3"/>
  <c r="Z126" i="3"/>
  <c r="Y126" i="3"/>
  <c r="AD209" i="3"/>
  <c r="AF209" i="3" s="1"/>
  <c r="AD285" i="3"/>
  <c r="AF285" i="3" s="1"/>
  <c r="AE56" i="3"/>
  <c r="AF56" i="3" s="1"/>
  <c r="AE191" i="3"/>
  <c r="AF191" i="3" s="1"/>
  <c r="AE277" i="3"/>
  <c r="AF277" i="3" s="1"/>
  <c r="AE164" i="3"/>
  <c r="AF164" i="3" s="1"/>
  <c r="AE192" i="3"/>
  <c r="AF192" i="3" s="1"/>
  <c r="AE148" i="3"/>
  <c r="AC148" i="3"/>
  <c r="AB148" i="3"/>
  <c r="Z148" i="3"/>
  <c r="Y148" i="3"/>
  <c r="AA148" i="3"/>
  <c r="AE20" i="3"/>
  <c r="AC20" i="3"/>
  <c r="AB20" i="3"/>
  <c r="Y20" i="3"/>
  <c r="AA20" i="3"/>
  <c r="Z20" i="3"/>
  <c r="AC291" i="3"/>
  <c r="Z291" i="3"/>
  <c r="AB291" i="3"/>
  <c r="AA291" i="3"/>
  <c r="Y291" i="3"/>
  <c r="AE44" i="3"/>
  <c r="AC44" i="3"/>
  <c r="AB44" i="3"/>
  <c r="Y44" i="3"/>
  <c r="AA44" i="3"/>
  <c r="Z44" i="3"/>
  <c r="AD187" i="3"/>
  <c r="AF187" i="3" s="1"/>
  <c r="AE183" i="3"/>
  <c r="AC183" i="3"/>
  <c r="Z183" i="3"/>
  <c r="AB183" i="3"/>
  <c r="AA183" i="3"/>
  <c r="Y183" i="3"/>
  <c r="AE101" i="3"/>
  <c r="AC101" i="3"/>
  <c r="AA101" i="3"/>
  <c r="AB101" i="3"/>
  <c r="Z101" i="3"/>
  <c r="Y101" i="3"/>
  <c r="AC77" i="3"/>
  <c r="AA77" i="3"/>
  <c r="AB77" i="3"/>
  <c r="Z77" i="3"/>
  <c r="Y77" i="3"/>
  <c r="X77" i="3"/>
  <c r="X291" i="3"/>
  <c r="AD235" i="3"/>
  <c r="AF235" i="3" s="1"/>
  <c r="AE121" i="3"/>
  <c r="AC121" i="3"/>
  <c r="AA121" i="3"/>
  <c r="AB121" i="3"/>
  <c r="Z121" i="3"/>
  <c r="Y121" i="3"/>
  <c r="AE216" i="3"/>
  <c r="AC216" i="3"/>
  <c r="AB216" i="3"/>
  <c r="AA216" i="3"/>
  <c r="Y216" i="3"/>
  <c r="Z216" i="3"/>
  <c r="AB103" i="3"/>
  <c r="AC103" i="3"/>
  <c r="Z103" i="3"/>
  <c r="AA103" i="3"/>
  <c r="Y103" i="3"/>
  <c r="X103" i="3"/>
  <c r="AE103" i="3" s="1"/>
  <c r="AE228" i="3"/>
  <c r="AC228" i="3"/>
  <c r="AB228" i="3"/>
  <c r="Z228" i="3"/>
  <c r="Y228" i="3"/>
  <c r="AA228" i="3"/>
  <c r="AD294" i="3"/>
  <c r="AF294" i="3" s="1"/>
  <c r="X159" i="3"/>
  <c r="AD135" i="3"/>
  <c r="AF135" i="3" s="1"/>
  <c r="AB268" i="3"/>
  <c r="AC268" i="3"/>
  <c r="Y268" i="3"/>
  <c r="AA268" i="3"/>
  <c r="Z268" i="3"/>
  <c r="X268" i="3"/>
  <c r="AE268" i="3" s="1"/>
  <c r="AB220" i="3"/>
  <c r="AC220" i="3"/>
  <c r="Y220" i="3"/>
  <c r="AA220" i="3"/>
  <c r="Z220" i="3"/>
  <c r="AC107" i="3"/>
  <c r="AB107" i="3"/>
  <c r="Z107" i="3"/>
  <c r="AA107" i="3"/>
  <c r="Y107" i="3"/>
  <c r="X107" i="3"/>
  <c r="AE107" i="3" s="1"/>
  <c r="P303" i="3"/>
  <c r="Q303" i="3" s="1"/>
  <c r="T303" i="3" s="1"/>
  <c r="X17" i="3"/>
  <c r="W12" i="3"/>
  <c r="AL62" i="3"/>
  <c r="AK62" i="3"/>
  <c r="AJ62" i="3"/>
  <c r="O62" i="3" s="1"/>
  <c r="AL166" i="3"/>
  <c r="AK166" i="3"/>
  <c r="AJ166" i="3"/>
  <c r="AL215" i="3"/>
  <c r="AK215" i="3"/>
  <c r="AJ215" i="3"/>
  <c r="O215" i="3" s="1"/>
  <c r="AL239" i="3"/>
  <c r="AK239" i="3"/>
  <c r="AJ239" i="3"/>
  <c r="AL38" i="3"/>
  <c r="AK38" i="3"/>
  <c r="AJ38" i="3"/>
  <c r="O38" i="3" s="1"/>
  <c r="AL77" i="3"/>
  <c r="AK77" i="3"/>
  <c r="AJ77" i="3"/>
  <c r="O77" i="3" s="1"/>
  <c r="AL269" i="3"/>
  <c r="AK269" i="3"/>
  <c r="AJ269" i="3"/>
  <c r="AL230" i="3"/>
  <c r="AK230" i="3"/>
  <c r="AJ230" i="3"/>
  <c r="AL85" i="3"/>
  <c r="AK85" i="3"/>
  <c r="AJ85" i="3"/>
  <c r="AL110" i="3"/>
  <c r="AK110" i="3"/>
  <c r="AJ110" i="3"/>
  <c r="O110" i="3" s="1"/>
  <c r="AK219" i="3"/>
  <c r="AL219" i="3"/>
  <c r="AJ219" i="3"/>
  <c r="AL218" i="3"/>
  <c r="AK218" i="3"/>
  <c r="AJ218" i="3"/>
  <c r="O218" i="3" s="1"/>
  <c r="AL254" i="3"/>
  <c r="AK254" i="3"/>
  <c r="AJ254" i="3"/>
  <c r="AL115" i="3"/>
  <c r="AK115" i="3"/>
  <c r="AJ115" i="3"/>
  <c r="O115" i="3" s="1"/>
  <c r="AK203" i="3"/>
  <c r="AL203" i="3"/>
  <c r="AJ203" i="3"/>
  <c r="O203" i="3" s="1"/>
  <c r="AL253" i="3"/>
  <c r="AK253" i="3"/>
  <c r="AJ253" i="3"/>
  <c r="O253" i="3" s="1"/>
  <c r="AL319" i="3"/>
  <c r="AK319" i="3"/>
  <c r="AJ319" i="3"/>
  <c r="O319" i="3" s="1"/>
  <c r="AK229" i="3"/>
  <c r="AL229" i="3"/>
  <c r="AJ229" i="3"/>
  <c r="O229" i="3" s="1"/>
  <c r="AL71" i="3"/>
  <c r="AK71" i="3"/>
  <c r="AJ71" i="3"/>
  <c r="O71" i="3" s="1"/>
  <c r="AL122" i="3"/>
  <c r="AK122" i="3"/>
  <c r="AJ122" i="3"/>
  <c r="O122" i="3" s="1"/>
  <c r="AL39" i="3"/>
  <c r="AK39" i="3"/>
  <c r="AJ39" i="3"/>
  <c r="O39" i="3" s="1"/>
  <c r="AL224" i="3"/>
  <c r="AJ224" i="3"/>
  <c r="O224" i="3" s="1"/>
  <c r="AK224" i="3"/>
  <c r="AL53" i="3"/>
  <c r="AK53" i="3"/>
  <c r="AJ53" i="3"/>
  <c r="O53" i="3" s="1"/>
  <c r="AL107" i="3"/>
  <c r="AK107" i="3"/>
  <c r="AJ107" i="3"/>
  <c r="O107" i="3" s="1"/>
  <c r="AL31" i="3"/>
  <c r="AK31" i="3"/>
  <c r="AJ31" i="3"/>
  <c r="O31" i="3" s="1"/>
  <c r="AL280" i="3"/>
  <c r="AJ280" i="3"/>
  <c r="O280" i="3" s="1"/>
  <c r="AK280" i="3"/>
  <c r="AL238" i="3"/>
  <c r="AK238" i="3"/>
  <c r="AJ238" i="3"/>
  <c r="AL206" i="3"/>
  <c r="AK206" i="3"/>
  <c r="AJ206" i="3"/>
  <c r="AL296" i="3"/>
  <c r="AJ296" i="3"/>
  <c r="AK296" i="3"/>
  <c r="AL231" i="3"/>
  <c r="AK231" i="3"/>
  <c r="AJ231" i="3"/>
  <c r="O231" i="3" s="1"/>
  <c r="AK205" i="3"/>
  <c r="AL205" i="3"/>
  <c r="AJ205" i="3"/>
  <c r="O205" i="3" s="1"/>
  <c r="AL207" i="3"/>
  <c r="AK207" i="3"/>
  <c r="AJ207" i="3"/>
  <c r="AL47" i="3"/>
  <c r="AK47" i="3"/>
  <c r="AJ47" i="3"/>
  <c r="O47" i="3" s="1"/>
  <c r="AL112" i="3"/>
  <c r="AJ112" i="3"/>
  <c r="O112" i="3" s="1"/>
  <c r="AK112" i="3"/>
  <c r="AK240" i="3"/>
  <c r="AJ240" i="3"/>
  <c r="O240" i="3" s="1"/>
  <c r="AL240" i="3"/>
  <c r="AL179" i="3"/>
  <c r="AK179" i="3"/>
  <c r="AJ179" i="3"/>
  <c r="O179" i="3" s="1"/>
  <c r="AL174" i="3"/>
  <c r="AK174" i="3"/>
  <c r="AJ174" i="3"/>
  <c r="AL145" i="3"/>
  <c r="AK145" i="3"/>
  <c r="AJ145" i="3"/>
  <c r="AL54" i="3"/>
  <c r="AK54" i="3"/>
  <c r="AJ54" i="3"/>
  <c r="O54" i="3" s="1"/>
  <c r="AL234" i="3"/>
  <c r="AK234" i="3"/>
  <c r="AJ234" i="3"/>
  <c r="O234" i="3" s="1"/>
  <c r="AL119" i="3"/>
  <c r="AK119" i="3"/>
  <c r="AJ119" i="3"/>
  <c r="O119" i="3" s="1"/>
  <c r="AL121" i="3"/>
  <c r="AK121" i="3"/>
  <c r="AJ121" i="3"/>
  <c r="O121" i="3" s="1"/>
  <c r="AL103" i="3"/>
  <c r="AK103" i="3"/>
  <c r="AJ103" i="3"/>
  <c r="AL289" i="3"/>
  <c r="AJ289" i="3"/>
  <c r="O289" i="3" s="1"/>
  <c r="AK289" i="3"/>
  <c r="AL154" i="3"/>
  <c r="AK154" i="3"/>
  <c r="AJ154" i="3"/>
  <c r="O154" i="3" s="1"/>
  <c r="AL268" i="3"/>
  <c r="AJ268" i="3"/>
  <c r="AK268" i="3"/>
  <c r="AL134" i="3"/>
  <c r="AK134" i="3"/>
  <c r="AJ134" i="3"/>
  <c r="O134" i="3" s="1"/>
  <c r="AL288" i="3"/>
  <c r="AJ288" i="3"/>
  <c r="O288" i="3" s="1"/>
  <c r="AK288" i="3"/>
  <c r="AL181" i="3"/>
  <c r="AK181" i="3"/>
  <c r="AJ181" i="3"/>
  <c r="O181" i="3" s="1"/>
  <c r="AJ272" i="3"/>
  <c r="O272" i="3" s="1"/>
  <c r="AL272" i="3"/>
  <c r="AK272" i="3"/>
  <c r="AK189" i="3"/>
  <c r="AL189" i="3"/>
  <c r="AJ189" i="3"/>
  <c r="O189" i="3" s="1"/>
  <c r="AG157" i="3"/>
  <c r="AH157" i="3" s="1"/>
  <c r="AC106" i="3"/>
  <c r="AB106" i="3"/>
  <c r="AA106" i="3"/>
  <c r="Z106" i="3"/>
  <c r="Y106" i="3"/>
  <c r="AD129" i="3"/>
  <c r="AF129" i="3" s="1"/>
  <c r="AE94" i="3"/>
  <c r="AC94" i="3"/>
  <c r="AB94" i="3"/>
  <c r="AA94" i="3"/>
  <c r="Z94" i="3"/>
  <c r="Y94" i="3"/>
  <c r="AA177" i="3"/>
  <c r="AC177" i="3"/>
  <c r="AB177" i="3"/>
  <c r="Y177" i="3"/>
  <c r="Z177" i="3"/>
  <c r="X177" i="3"/>
  <c r="AE177" i="3" s="1"/>
  <c r="AD120" i="3"/>
  <c r="AF120" i="3" s="1"/>
  <c r="X124" i="3"/>
  <c r="AE110" i="3"/>
  <c r="AC110" i="3"/>
  <c r="AB110" i="3"/>
  <c r="AA110" i="3"/>
  <c r="Z110" i="3"/>
  <c r="Y110" i="3"/>
  <c r="AC150" i="3"/>
  <c r="AB150" i="3"/>
  <c r="AA150" i="3"/>
  <c r="Z150" i="3"/>
  <c r="Y150" i="3"/>
  <c r="AD241" i="3"/>
  <c r="AF241" i="3" s="1"/>
  <c r="AD58" i="3"/>
  <c r="AF58" i="3" s="1"/>
  <c r="AG263" i="3"/>
  <c r="AH263" i="3" s="1"/>
  <c r="AD247" i="3"/>
  <c r="AE307" i="3"/>
  <c r="AE247" i="3"/>
  <c r="AC262" i="3"/>
  <c r="AA262" i="3"/>
  <c r="AB262" i="3"/>
  <c r="Z262" i="3"/>
  <c r="Y262" i="3"/>
  <c r="X262" i="3"/>
  <c r="AE34" i="3"/>
  <c r="AC34" i="3"/>
  <c r="AB34" i="3"/>
  <c r="Z34" i="3"/>
  <c r="AA34" i="3"/>
  <c r="Y34" i="3"/>
  <c r="AC226" i="3"/>
  <c r="AB226" i="3"/>
  <c r="AA226" i="3"/>
  <c r="Y226" i="3"/>
  <c r="Z226" i="3"/>
  <c r="AE46" i="3"/>
  <c r="AC46" i="3"/>
  <c r="AB46" i="3"/>
  <c r="Z46" i="3"/>
  <c r="AA46" i="3"/>
  <c r="Y46" i="3"/>
  <c r="AD128" i="3"/>
  <c r="AF128" i="3" s="1"/>
  <c r="AE186" i="3"/>
  <c r="AC186" i="3"/>
  <c r="AB186" i="3"/>
  <c r="AA186" i="3"/>
  <c r="Z186" i="3"/>
  <c r="Y186" i="3"/>
  <c r="X226" i="3"/>
  <c r="AE226" i="3" s="1"/>
  <c r="AC302" i="3"/>
  <c r="AA302" i="3"/>
  <c r="Z302" i="3"/>
  <c r="AB302" i="3"/>
  <c r="Y302" i="3"/>
  <c r="AC246" i="3"/>
  <c r="AA246" i="3"/>
  <c r="AB246" i="3"/>
  <c r="Z246" i="3"/>
  <c r="Y246" i="3"/>
  <c r="X246" i="3"/>
  <c r="AE246" i="3" s="1"/>
  <c r="AD28" i="3"/>
  <c r="AF28" i="3" s="1"/>
  <c r="AD88" i="3"/>
  <c r="AF88" i="3" s="1"/>
  <c r="X109" i="3"/>
  <c r="AA193" i="3"/>
  <c r="AC193" i="3"/>
  <c r="AB193" i="3"/>
  <c r="Z193" i="3"/>
  <c r="Y193" i="3"/>
  <c r="X193" i="3"/>
  <c r="X302" i="3"/>
  <c r="AE302" i="3" s="1"/>
  <c r="X68" i="3"/>
  <c r="AD282" i="3"/>
  <c r="AF282" i="3" s="1"/>
  <c r="AE266" i="3"/>
  <c r="AF266" i="3" s="1"/>
  <c r="X150" i="3"/>
  <c r="AE150" i="3" s="1"/>
  <c r="AE305" i="3"/>
  <c r="AA305" i="3"/>
  <c r="AC305" i="3"/>
  <c r="AB305" i="3"/>
  <c r="Z305" i="3"/>
  <c r="Y305" i="3"/>
  <c r="AE59" i="3"/>
  <c r="AB59" i="3"/>
  <c r="AC59" i="3"/>
  <c r="Z59" i="3"/>
  <c r="AA59" i="3"/>
  <c r="Y59" i="3"/>
  <c r="AD195" i="3"/>
  <c r="AF195" i="3" s="1"/>
  <c r="AE223" i="3"/>
  <c r="AC223" i="3"/>
  <c r="Z223" i="3"/>
  <c r="AB223" i="3"/>
  <c r="AA223" i="3"/>
  <c r="Y223" i="3"/>
  <c r="AE201" i="3"/>
  <c r="AC201" i="3"/>
  <c r="AA201" i="3"/>
  <c r="AB201" i="3"/>
  <c r="Z201" i="3"/>
  <c r="Y201" i="3"/>
  <c r="AE52" i="3"/>
  <c r="AC52" i="3"/>
  <c r="AB52" i="3"/>
  <c r="Y52" i="3"/>
  <c r="Z52" i="3"/>
  <c r="AA52" i="3"/>
  <c r="AE51" i="3"/>
  <c r="AB51" i="3"/>
  <c r="AC51" i="3"/>
  <c r="Z51" i="3"/>
  <c r="Y51" i="3"/>
  <c r="AA51" i="3"/>
  <c r="AB47" i="3"/>
  <c r="AC47" i="3"/>
  <c r="Z47" i="3"/>
  <c r="Y47" i="3"/>
  <c r="AA47" i="3"/>
  <c r="X47" i="3"/>
  <c r="X163" i="3"/>
  <c r="AB112" i="3"/>
  <c r="AC112" i="3"/>
  <c r="Y112" i="3"/>
  <c r="AA112" i="3"/>
  <c r="Z112" i="3"/>
  <c r="AE301" i="3"/>
  <c r="AC301" i="3"/>
  <c r="AA301" i="3"/>
  <c r="AB301" i="3"/>
  <c r="Z301" i="3"/>
  <c r="Y301" i="3"/>
  <c r="AB27" i="3"/>
  <c r="AC27" i="3"/>
  <c r="Z27" i="3"/>
  <c r="AA27" i="3"/>
  <c r="Y27" i="3"/>
  <c r="AC240" i="3"/>
  <c r="AB240" i="3"/>
  <c r="AA240" i="3"/>
  <c r="Y240" i="3"/>
  <c r="Z240" i="3"/>
  <c r="X240" i="3"/>
  <c r="AC260" i="3"/>
  <c r="AB260" i="3"/>
  <c r="Z260" i="3"/>
  <c r="Y260" i="3"/>
  <c r="AA260" i="3"/>
  <c r="X260" i="3"/>
  <c r="AE260" i="3" s="1"/>
  <c r="AC25" i="3"/>
  <c r="AB25" i="3"/>
  <c r="AA25" i="3"/>
  <c r="Y25" i="3"/>
  <c r="Z25" i="3"/>
  <c r="X123" i="3"/>
  <c r="AE179" i="3"/>
  <c r="AC179" i="3"/>
  <c r="Z179" i="3"/>
  <c r="AB179" i="3"/>
  <c r="AA179" i="3"/>
  <c r="Y179" i="3"/>
  <c r="AB79" i="3"/>
  <c r="AC79" i="3"/>
  <c r="Z79" i="3"/>
  <c r="Y79" i="3"/>
  <c r="AA79" i="3"/>
  <c r="X79" i="3"/>
  <c r="AE79" i="3" s="1"/>
  <c r="AC165" i="3"/>
  <c r="AA165" i="3"/>
  <c r="AB165" i="3"/>
  <c r="Z165" i="3"/>
  <c r="Y165" i="3"/>
  <c r="X165" i="3"/>
  <c r="AD287" i="3"/>
  <c r="AF287" i="3" s="1"/>
  <c r="AE36" i="3"/>
  <c r="AF36" i="3" s="1"/>
  <c r="AE172" i="3"/>
  <c r="AF172" i="3" s="1"/>
  <c r="AE149" i="3"/>
  <c r="AF149" i="3" s="1"/>
  <c r="AE251" i="3"/>
  <c r="AF251" i="3" s="1"/>
  <c r="AE40" i="3"/>
  <c r="AF40" i="3" s="1"/>
  <c r="AE267" i="3"/>
  <c r="AD153" i="3"/>
  <c r="AF153" i="3" s="1"/>
  <c r="X25" i="3"/>
  <c r="X49" i="3"/>
  <c r="AE182" i="3"/>
  <c r="AC182" i="3"/>
  <c r="AB182" i="3"/>
  <c r="AA182" i="3"/>
  <c r="Z182" i="3"/>
  <c r="Y182" i="3"/>
  <c r="AD188" i="3"/>
  <c r="AF188" i="3" s="1"/>
  <c r="X106" i="3"/>
  <c r="AC194" i="3"/>
  <c r="AB194" i="3"/>
  <c r="AA194" i="3"/>
  <c r="Y194" i="3"/>
  <c r="Z194" i="3"/>
  <c r="AE234" i="3"/>
  <c r="AC234" i="3"/>
  <c r="AA234" i="3"/>
  <c r="Z234" i="3"/>
  <c r="Y234" i="3"/>
  <c r="AB234" i="3"/>
  <c r="AD82" i="3"/>
  <c r="AF82" i="3" s="1"/>
  <c r="AC286" i="3"/>
  <c r="AA286" i="3"/>
  <c r="Z286" i="3"/>
  <c r="AB286" i="3"/>
  <c r="Y286" i="3"/>
  <c r="X286" i="3"/>
  <c r="AE321" i="3"/>
  <c r="AF321" i="3" s="1"/>
  <c r="AC230" i="3"/>
  <c r="AA230" i="3"/>
  <c r="AB230" i="3"/>
  <c r="Z230" i="3"/>
  <c r="Y230" i="3"/>
  <c r="X230" i="3"/>
  <c r="X126" i="3"/>
  <c r="X221" i="3"/>
  <c r="X108" i="3"/>
  <c r="AD233" i="3"/>
  <c r="AF233" i="3" s="1"/>
  <c r="AE289" i="3"/>
  <c r="AA289" i="3"/>
  <c r="AC289" i="3"/>
  <c r="AB289" i="3"/>
  <c r="Z289" i="3"/>
  <c r="Y289" i="3"/>
  <c r="AC154" i="3"/>
  <c r="AB154" i="3"/>
  <c r="AA154" i="3"/>
  <c r="Z154" i="3"/>
  <c r="Y154" i="3"/>
  <c r="X154" i="3"/>
  <c r="AE154" i="3" s="1"/>
  <c r="AC130" i="3"/>
  <c r="AB130" i="3"/>
  <c r="AA130" i="3"/>
  <c r="Z130" i="3"/>
  <c r="Y130" i="3"/>
  <c r="X130" i="3"/>
  <c r="AE130" i="3" s="1"/>
  <c r="AD273" i="3"/>
  <c r="AF273" i="3" s="1"/>
  <c r="AE50" i="3"/>
  <c r="AC50" i="3"/>
  <c r="AB50" i="3"/>
  <c r="AA50" i="3"/>
  <c r="Z50" i="3"/>
  <c r="Y50" i="3"/>
  <c r="X112" i="3"/>
  <c r="AL148" i="3"/>
  <c r="AK148" i="3"/>
  <c r="AJ148" i="3"/>
  <c r="AL291" i="3"/>
  <c r="AK291" i="3"/>
  <c r="AJ291" i="3"/>
  <c r="O291" i="3" s="1"/>
  <c r="AL182" i="3"/>
  <c r="AK182" i="3"/>
  <c r="AJ182" i="3"/>
  <c r="AL123" i="3"/>
  <c r="AK123" i="3"/>
  <c r="AJ123" i="3"/>
  <c r="O123" i="3" s="1"/>
  <c r="AL117" i="3"/>
  <c r="AK117" i="3"/>
  <c r="AJ117" i="3"/>
  <c r="O117" i="3" s="1"/>
  <c r="AL178" i="3"/>
  <c r="AK178" i="3"/>
  <c r="AJ178" i="3"/>
  <c r="O178" i="3" s="1"/>
  <c r="AL302" i="3"/>
  <c r="AK302" i="3"/>
  <c r="AJ302" i="3"/>
  <c r="O302" i="3" s="1"/>
  <c r="AK213" i="3"/>
  <c r="AL213" i="3"/>
  <c r="AJ213" i="3"/>
  <c r="AL96" i="3"/>
  <c r="AJ96" i="3"/>
  <c r="O96" i="3" s="1"/>
  <c r="AK96" i="3"/>
  <c r="AL57" i="3"/>
  <c r="AK57" i="3"/>
  <c r="AJ57" i="3"/>
  <c r="O57" i="3" s="1"/>
  <c r="AL150" i="3"/>
  <c r="AK150" i="3"/>
  <c r="AJ150" i="3"/>
  <c r="O150" i="3" s="1"/>
  <c r="AL55" i="3"/>
  <c r="AK55" i="3"/>
  <c r="AJ55" i="3"/>
  <c r="O55" i="3" s="1"/>
  <c r="AL94" i="3"/>
  <c r="AK94" i="3"/>
  <c r="AJ94" i="3"/>
  <c r="AL49" i="3"/>
  <c r="AK49" i="3"/>
  <c r="AJ49" i="3"/>
  <c r="O49" i="3" s="1"/>
  <c r="AL186" i="3"/>
  <c r="AK186" i="3"/>
  <c r="AJ186" i="3"/>
  <c r="O186" i="3" s="1"/>
  <c r="AL81" i="3"/>
  <c r="AK81" i="3"/>
  <c r="AJ81" i="3"/>
  <c r="O81" i="3" s="1"/>
  <c r="AL199" i="3"/>
  <c r="AK199" i="3"/>
  <c r="AJ199" i="3"/>
  <c r="O199" i="3" s="1"/>
  <c r="AL321" i="3"/>
  <c r="AJ321" i="3"/>
  <c r="O321" i="3" s="1"/>
  <c r="AK321" i="3"/>
  <c r="AL65" i="3"/>
  <c r="AK65" i="3"/>
  <c r="AJ65" i="3"/>
  <c r="O65" i="3" s="1"/>
  <c r="AL83" i="3"/>
  <c r="AK83" i="3"/>
  <c r="AJ83" i="3"/>
  <c r="O83" i="3" s="1"/>
  <c r="AL193" i="3"/>
  <c r="AK193" i="3"/>
  <c r="AJ193" i="3"/>
  <c r="O193" i="3" s="1"/>
  <c r="AL11" i="3"/>
  <c r="AK11" i="3"/>
  <c r="AJ11" i="3"/>
  <c r="O11" i="3" s="1"/>
  <c r="AL197" i="3"/>
  <c r="AK197" i="3"/>
  <c r="AJ197" i="3"/>
  <c r="O197" i="3" s="1"/>
  <c r="AL87" i="3"/>
  <c r="AK87" i="3"/>
  <c r="AJ87" i="3"/>
  <c r="O87" i="3" s="1"/>
  <c r="AL111" i="3"/>
  <c r="AK111" i="3"/>
  <c r="AJ111" i="3"/>
  <c r="AL13" i="3"/>
  <c r="AK13" i="3"/>
  <c r="AJ13" i="3"/>
  <c r="O13" i="3" s="1"/>
  <c r="AL73" i="3"/>
  <c r="AK73" i="3"/>
  <c r="AJ73" i="3"/>
  <c r="O73" i="3" s="1"/>
  <c r="AL43" i="3"/>
  <c r="AK43" i="3"/>
  <c r="AJ43" i="3"/>
  <c r="AL34" i="3"/>
  <c r="AK34" i="3"/>
  <c r="AJ34" i="3"/>
  <c r="AL226" i="3"/>
  <c r="AK226" i="3"/>
  <c r="AJ226" i="3"/>
  <c r="O226" i="3" s="1"/>
  <c r="AL84" i="3"/>
  <c r="AK84" i="3"/>
  <c r="AJ84" i="3"/>
  <c r="O84" i="3" s="1"/>
  <c r="AL223" i="3"/>
  <c r="AK223" i="3"/>
  <c r="AJ223" i="3"/>
  <c r="O223" i="3" s="1"/>
  <c r="AK201" i="3"/>
  <c r="AL201" i="3"/>
  <c r="AJ201" i="3"/>
  <c r="O201" i="3" s="1"/>
  <c r="AL156" i="3"/>
  <c r="AK156" i="3"/>
  <c r="AJ156" i="3"/>
  <c r="AL151" i="3"/>
  <c r="AK151" i="3"/>
  <c r="AJ151" i="3"/>
  <c r="O151" i="3" s="1"/>
  <c r="AL284" i="3"/>
  <c r="AJ284" i="3"/>
  <c r="AK284" i="3"/>
  <c r="AL260" i="3"/>
  <c r="AJ260" i="3"/>
  <c r="O260" i="3" s="1"/>
  <c r="AK260" i="3"/>
  <c r="AL138" i="3"/>
  <c r="AK138" i="3"/>
  <c r="AJ138" i="3"/>
  <c r="O138" i="3" s="1"/>
  <c r="AL32" i="3"/>
  <c r="AJ32" i="3"/>
  <c r="AK32" i="3"/>
  <c r="AL168" i="3"/>
  <c r="AJ168" i="3"/>
  <c r="AK168" i="3"/>
  <c r="AL61" i="3"/>
  <c r="AK61" i="3"/>
  <c r="AJ61" i="3"/>
  <c r="AL45" i="3"/>
  <c r="AK45" i="3"/>
  <c r="AJ45" i="3"/>
  <c r="O45" i="3" s="1"/>
  <c r="AL163" i="3"/>
  <c r="AK163" i="3"/>
  <c r="AJ163" i="3"/>
  <c r="O163" i="3" s="1"/>
  <c r="AL15" i="3"/>
  <c r="AK15" i="3"/>
  <c r="AJ15" i="3"/>
  <c r="O15" i="3" s="1"/>
  <c r="AL171" i="3"/>
  <c r="AK171" i="3"/>
  <c r="AJ171" i="3"/>
  <c r="O171" i="3" s="1"/>
  <c r="AL318" i="3"/>
  <c r="AK318" i="3"/>
  <c r="AJ318" i="3"/>
  <c r="O318" i="3" s="1"/>
  <c r="AL147" i="3"/>
  <c r="AK147" i="3"/>
  <c r="AJ147" i="3"/>
  <c r="O147" i="3" s="1"/>
  <c r="AL19" i="3"/>
  <c r="AK19" i="3"/>
  <c r="AJ19" i="3"/>
  <c r="AL91" i="3"/>
  <c r="AK91" i="3"/>
  <c r="AJ91" i="3"/>
  <c r="O91" i="3" s="1"/>
  <c r="AL29" i="3"/>
  <c r="AK29" i="3"/>
  <c r="AJ29" i="3"/>
  <c r="O29" i="3" s="1"/>
  <c r="AL310" i="3"/>
  <c r="AK310" i="3"/>
  <c r="AJ310" i="3"/>
  <c r="O310" i="3" s="1"/>
  <c r="AL35" i="3"/>
  <c r="AK35" i="3"/>
  <c r="AJ35" i="3"/>
  <c r="O35" i="3" s="1"/>
  <c r="AL244" i="3"/>
  <c r="AJ244" i="3"/>
  <c r="O244" i="3" s="1"/>
  <c r="AK244" i="3"/>
  <c r="AG132" i="3"/>
  <c r="AH132" i="3" s="1"/>
  <c r="AC219" i="3"/>
  <c r="Z219" i="3"/>
  <c r="AA219" i="3"/>
  <c r="AB219" i="3"/>
  <c r="Y219" i="3"/>
  <c r="AC292" i="3"/>
  <c r="AB292" i="3"/>
  <c r="Z292" i="3"/>
  <c r="AA292" i="3"/>
  <c r="Y292" i="3"/>
  <c r="X292" i="3"/>
  <c r="AE292" i="3" s="1"/>
  <c r="AF259" i="3"/>
  <c r="AC312" i="3"/>
  <c r="AB312" i="3"/>
  <c r="AA312" i="3"/>
  <c r="Z312" i="3"/>
  <c r="Y312" i="3"/>
  <c r="X312" i="3"/>
  <c r="AE213" i="3"/>
  <c r="AC213" i="3"/>
  <c r="AA213" i="3"/>
  <c r="AB213" i="3"/>
  <c r="Z213" i="3"/>
  <c r="Y213" i="3"/>
  <c r="AC29" i="3"/>
  <c r="AB29" i="3"/>
  <c r="AA29" i="3"/>
  <c r="Z29" i="3"/>
  <c r="Y29" i="3"/>
  <c r="X29" i="3"/>
  <c r="AE29" i="3" s="1"/>
  <c r="AB9" i="3"/>
  <c r="AE96" i="3"/>
  <c r="AB96" i="3"/>
  <c r="AC96" i="3"/>
  <c r="Y96" i="3"/>
  <c r="AA96" i="3"/>
  <c r="Z96" i="3"/>
  <c r="AC181" i="3"/>
  <c r="AA181" i="3"/>
  <c r="AB181" i="3"/>
  <c r="Z181" i="3"/>
  <c r="Y181" i="3"/>
  <c r="X181" i="3"/>
  <c r="AE293" i="3"/>
  <c r="AC293" i="3"/>
  <c r="AA293" i="3"/>
  <c r="AB293" i="3"/>
  <c r="Z293" i="3"/>
  <c r="Y293" i="3"/>
  <c r="AC57" i="3"/>
  <c r="AB57" i="3"/>
  <c r="AA57" i="3"/>
  <c r="Z57" i="3"/>
  <c r="Y57" i="3"/>
  <c r="AF319" i="3"/>
  <c r="AE99" i="3"/>
  <c r="AC99" i="3"/>
  <c r="AB99" i="3"/>
  <c r="Z99" i="3"/>
  <c r="Y99" i="3"/>
  <c r="AA99" i="3"/>
  <c r="AC244" i="3"/>
  <c r="AB244" i="3"/>
  <c r="Z244" i="3"/>
  <c r="Y244" i="3"/>
  <c r="AA244" i="3"/>
  <c r="X119" i="3"/>
  <c r="AE275" i="3"/>
  <c r="AF275" i="3" s="1"/>
  <c r="AG283" i="3"/>
  <c r="AH283" i="3" s="1"/>
  <c r="AE167" i="3"/>
  <c r="AB167" i="3"/>
  <c r="AC167" i="3"/>
  <c r="Z167" i="3"/>
  <c r="AA167" i="3"/>
  <c r="Y167" i="3"/>
  <c r="X243" i="3"/>
  <c r="AB48" i="3"/>
  <c r="AC48" i="3"/>
  <c r="Y48" i="3"/>
  <c r="AA48" i="3"/>
  <c r="Z48" i="3"/>
  <c r="X211" i="3"/>
  <c r="AE296" i="3"/>
  <c r="AC296" i="3"/>
  <c r="AB296" i="3"/>
  <c r="AA296" i="3"/>
  <c r="Z296" i="3"/>
  <c r="Y296" i="3"/>
  <c r="AE143" i="3"/>
  <c r="AB143" i="3"/>
  <c r="AC143" i="3"/>
  <c r="Z143" i="3"/>
  <c r="AA143" i="3"/>
  <c r="Y143" i="3"/>
  <c r="AC203" i="3"/>
  <c r="Z203" i="3"/>
  <c r="AA203" i="3"/>
  <c r="AB203" i="3"/>
  <c r="Y203" i="3"/>
  <c r="X203" i="3"/>
  <c r="AE203" i="3" s="1"/>
  <c r="AC45" i="3"/>
  <c r="AB45" i="3"/>
  <c r="AA45" i="3"/>
  <c r="Z45" i="3"/>
  <c r="Y45" i="3"/>
  <c r="X45" i="3"/>
  <c r="AE199" i="3"/>
  <c r="AC199" i="3"/>
  <c r="Z199" i="3"/>
  <c r="AB199" i="3"/>
  <c r="AA199" i="3"/>
  <c r="Y199" i="3"/>
  <c r="AC196" i="3"/>
  <c r="AB196" i="3"/>
  <c r="Z196" i="3"/>
  <c r="Y196" i="3"/>
  <c r="AA196" i="3"/>
  <c r="X196" i="3"/>
  <c r="AE196" i="3" s="1"/>
  <c r="X219" i="3"/>
  <c r="AE219" i="3" s="1"/>
  <c r="AE229" i="3"/>
  <c r="AC229" i="3"/>
  <c r="AA229" i="3"/>
  <c r="AB229" i="3"/>
  <c r="Z229" i="3"/>
  <c r="Y229" i="3"/>
  <c r="AC185" i="3"/>
  <c r="AA185" i="3"/>
  <c r="AB185" i="3"/>
  <c r="Z185" i="3"/>
  <c r="Y185" i="3"/>
  <c r="X185" i="3"/>
  <c r="AB71" i="3"/>
  <c r="AC71" i="3"/>
  <c r="Z71" i="3"/>
  <c r="AA71" i="3"/>
  <c r="Y71" i="3"/>
  <c r="X71" i="3"/>
  <c r="AE71" i="3" s="1"/>
  <c r="AC264" i="3"/>
  <c r="AB264" i="3"/>
  <c r="AA264" i="3"/>
  <c r="Y264" i="3"/>
  <c r="Z264" i="3"/>
  <c r="X264" i="3"/>
  <c r="AE39" i="3"/>
  <c r="AB39" i="3"/>
  <c r="AC39" i="3"/>
  <c r="Z39" i="3"/>
  <c r="AA39" i="3"/>
  <c r="Y39" i="3"/>
  <c r="AE92" i="3"/>
  <c r="AC92" i="3"/>
  <c r="AB92" i="3"/>
  <c r="Y92" i="3"/>
  <c r="AA92" i="3"/>
  <c r="Z92" i="3"/>
  <c r="AE224" i="3"/>
  <c r="AC224" i="3"/>
  <c r="AB224" i="3"/>
  <c r="AA224" i="3"/>
  <c r="Y224" i="3"/>
  <c r="Z224" i="3"/>
  <c r="AE111" i="3"/>
  <c r="AB111" i="3"/>
  <c r="AC111" i="3"/>
  <c r="Z111" i="3"/>
  <c r="Y111" i="3"/>
  <c r="AA111" i="3"/>
  <c r="AE250" i="3"/>
  <c r="AF250" i="3" s="1"/>
  <c r="AG141" i="3"/>
  <c r="AH141" i="3" s="1"/>
  <c r="AE174" i="3"/>
  <c r="AC174" i="3"/>
  <c r="AB174" i="3"/>
  <c r="AA174" i="3"/>
  <c r="Z174" i="3"/>
  <c r="Y174" i="3"/>
  <c r="AE202" i="3"/>
  <c r="AC202" i="3"/>
  <c r="AB202" i="3"/>
  <c r="AA202" i="3"/>
  <c r="Z202" i="3"/>
  <c r="Y202" i="3"/>
  <c r="AC145" i="3"/>
  <c r="AA145" i="3"/>
  <c r="AB145" i="3"/>
  <c r="Y145" i="3"/>
  <c r="Z145" i="3"/>
  <c r="X145" i="3"/>
  <c r="AE145" i="3" s="1"/>
  <c r="AE54" i="3"/>
  <c r="AC54" i="3"/>
  <c r="AB54" i="3"/>
  <c r="AA54" i="3"/>
  <c r="Z54" i="3"/>
  <c r="Y54" i="3"/>
  <c r="AE190" i="3"/>
  <c r="AC190" i="3"/>
  <c r="AB190" i="3"/>
  <c r="AA190" i="3"/>
  <c r="Z190" i="3"/>
  <c r="Y190" i="3"/>
  <c r="AC162" i="3"/>
  <c r="AB162" i="3"/>
  <c r="AA162" i="3"/>
  <c r="Y162" i="3"/>
  <c r="Z162" i="3"/>
  <c r="X162" i="3"/>
  <c r="AE162" i="3" s="1"/>
  <c r="X206" i="3"/>
  <c r="X57" i="3"/>
  <c r="AE57" i="3" s="1"/>
  <c r="AE113" i="3"/>
  <c r="AC113" i="3"/>
  <c r="AA113" i="3"/>
  <c r="AB113" i="3"/>
  <c r="Z113" i="3"/>
  <c r="Y113" i="3"/>
  <c r="AC158" i="3"/>
  <c r="AB158" i="3"/>
  <c r="AA158" i="3"/>
  <c r="Z158" i="3"/>
  <c r="Y158" i="3"/>
  <c r="X158" i="3"/>
  <c r="AE158" i="3" s="1"/>
  <c r="X117" i="3"/>
  <c r="X245" i="3"/>
  <c r="AD245" i="3" s="1"/>
  <c r="AD265" i="3"/>
  <c r="AF265" i="3" s="1"/>
  <c r="X30" i="3"/>
  <c r="AC118" i="3"/>
  <c r="AB118" i="3"/>
  <c r="AA118" i="3"/>
  <c r="Z118" i="3"/>
  <c r="Y118" i="3"/>
  <c r="AC138" i="3"/>
  <c r="AB138" i="3"/>
  <c r="AA138" i="3"/>
  <c r="Z138" i="3"/>
  <c r="Y138" i="3"/>
  <c r="X138" i="3"/>
  <c r="AE138" i="3" s="1"/>
  <c r="X170" i="3"/>
  <c r="AD170" i="3" s="1"/>
  <c r="AE16" i="3"/>
  <c r="AE72" i="3"/>
  <c r="AF72" i="3" s="1"/>
  <c r="AE173" i="3"/>
  <c r="AE140" i="3"/>
  <c r="AF140" i="3" s="1"/>
  <c r="AE184" i="3"/>
  <c r="X67" i="3"/>
  <c r="X227" i="3"/>
  <c r="AD227" i="3" s="1"/>
  <c r="AE105" i="3"/>
  <c r="AC105" i="3"/>
  <c r="AA105" i="3"/>
  <c r="AB105" i="3"/>
  <c r="Z105" i="3"/>
  <c r="Y105" i="3"/>
  <c r="AE215" i="3"/>
  <c r="AC215" i="3"/>
  <c r="Z215" i="3"/>
  <c r="AB215" i="3"/>
  <c r="AA215" i="3"/>
  <c r="Y215" i="3"/>
  <c r="AE311" i="3"/>
  <c r="AC311" i="3"/>
  <c r="Z311" i="3"/>
  <c r="AB311" i="3"/>
  <c r="AA311" i="3"/>
  <c r="Y311" i="3"/>
  <c r="AE239" i="3"/>
  <c r="AC239" i="3"/>
  <c r="Z239" i="3"/>
  <c r="AB239" i="3"/>
  <c r="AA239" i="3"/>
  <c r="Y239" i="3"/>
  <c r="AC61" i="3"/>
  <c r="AB61" i="3"/>
  <c r="AA61" i="3"/>
  <c r="Z61" i="3"/>
  <c r="Y61" i="3"/>
  <c r="X61" i="3"/>
  <c r="AE89" i="3"/>
  <c r="AC89" i="3"/>
  <c r="AA89" i="3"/>
  <c r="AB89" i="3"/>
  <c r="Z89" i="3"/>
  <c r="Y89" i="3"/>
  <c r="X43" i="3"/>
  <c r="X86" i="3"/>
  <c r="AC253" i="3"/>
  <c r="AA253" i="3"/>
  <c r="AB253" i="3"/>
  <c r="Z253" i="3"/>
  <c r="Y253" i="3"/>
  <c r="AE269" i="3"/>
  <c r="AC269" i="3"/>
  <c r="AA269" i="3"/>
  <c r="AB269" i="3"/>
  <c r="Z269" i="3"/>
  <c r="Y269" i="3"/>
  <c r="X27" i="3"/>
  <c r="AE207" i="3"/>
  <c r="AC207" i="3"/>
  <c r="Z207" i="3"/>
  <c r="AB207" i="3"/>
  <c r="AA207" i="3"/>
  <c r="Y207" i="3"/>
  <c r="AE15" i="3"/>
  <c r="AB15" i="3"/>
  <c r="AC15" i="3"/>
  <c r="Z15" i="3"/>
  <c r="Y15" i="3"/>
  <c r="AA15" i="3"/>
  <c r="AC41" i="3"/>
  <c r="AB41" i="3"/>
  <c r="AA41" i="3"/>
  <c r="Y41" i="3"/>
  <c r="Z41" i="3"/>
  <c r="X41" i="3"/>
  <c r="AE171" i="3"/>
  <c r="AB171" i="3"/>
  <c r="AC171" i="3"/>
  <c r="Z171" i="3"/>
  <c r="AA171" i="3"/>
  <c r="Y171" i="3"/>
  <c r="AC169" i="3"/>
  <c r="AA169" i="3"/>
  <c r="AB169" i="3"/>
  <c r="Z169" i="3"/>
  <c r="Y169" i="3"/>
  <c r="X169" i="3"/>
  <c r="AE169" i="3" s="1"/>
  <c r="AC21" i="3"/>
  <c r="AB21" i="3"/>
  <c r="AA21" i="3"/>
  <c r="Z21" i="3"/>
  <c r="Y21" i="3"/>
  <c r="X21" i="3"/>
  <c r="AE147" i="3"/>
  <c r="AC147" i="3"/>
  <c r="AB147" i="3"/>
  <c r="Z147" i="3"/>
  <c r="AA147" i="3"/>
  <c r="Y147" i="3"/>
  <c r="AC256" i="3"/>
  <c r="AB256" i="3"/>
  <c r="AA256" i="3"/>
  <c r="Y256" i="3"/>
  <c r="Z256" i="3"/>
  <c r="X256" i="3"/>
  <c r="AE256" i="3" s="1"/>
  <c r="AB19" i="3"/>
  <c r="AC19" i="3"/>
  <c r="Z19" i="3"/>
  <c r="Y19" i="3"/>
  <c r="AA19" i="3"/>
  <c r="AD139" i="3"/>
  <c r="AF139" i="3" s="1"/>
  <c r="AC288" i="3"/>
  <c r="AB288" i="3"/>
  <c r="AA288" i="3"/>
  <c r="Z288" i="3"/>
  <c r="Y288" i="3"/>
  <c r="X288" i="3"/>
  <c r="AE288" i="3" s="1"/>
  <c r="P257" i="3"/>
  <c r="Q257" i="3" s="1"/>
  <c r="O109" i="3"/>
  <c r="P308" i="3"/>
  <c r="Q308" i="3" s="1"/>
  <c r="O6" i="3"/>
  <c r="P283" i="3"/>
  <c r="Q283" i="3" s="1"/>
  <c r="O52" i="3"/>
  <c r="O213" i="3"/>
  <c r="P275" i="3"/>
  <c r="Q275" i="3" s="1"/>
  <c r="P141" i="3"/>
  <c r="Q141" i="3" s="1"/>
  <c r="O14" i="3"/>
  <c r="P198" i="3"/>
  <c r="Q198" i="3" s="1"/>
  <c r="M100" i="3"/>
  <c r="O177" i="3"/>
  <c r="M8" i="3"/>
  <c r="C8" i="5" s="1"/>
  <c r="M12" i="3"/>
  <c r="M95" i="3"/>
  <c r="Q128" i="3"/>
  <c r="T128" i="3" s="1"/>
  <c r="Q309" i="3"/>
  <c r="T309" i="3" s="1"/>
  <c r="Q259" i="3"/>
  <c r="T259" i="3" s="1"/>
  <c r="Q281" i="3"/>
  <c r="T281" i="3" s="1"/>
  <c r="Q98" i="3"/>
  <c r="T98" i="3" s="1"/>
  <c r="Q139" i="3"/>
  <c r="T139" i="3" s="1"/>
  <c r="Q258" i="3"/>
  <c r="T258" i="3" s="1"/>
  <c r="Q263" i="3"/>
  <c r="T263" i="3" s="1"/>
  <c r="Q316" i="3"/>
  <c r="T316" i="3" s="1"/>
  <c r="Q136" i="3"/>
  <c r="T136" i="3" s="1"/>
  <c r="Q273" i="3"/>
  <c r="T273" i="3" s="1"/>
  <c r="Q152" i="3"/>
  <c r="T152" i="3" s="1"/>
  <c r="Q315" i="3"/>
  <c r="T315" i="3" s="1"/>
  <c r="Q18" i="3"/>
  <c r="T18" i="3" s="1"/>
  <c r="Q58" i="3"/>
  <c r="T58" i="3" s="1"/>
  <c r="Q255" i="3"/>
  <c r="T255" i="3" s="1"/>
  <c r="Q74" i="3"/>
  <c r="T74" i="3" s="1"/>
  <c r="Q88" i="3"/>
  <c r="T88" i="3" s="1"/>
  <c r="Q160" i="3"/>
  <c r="T160" i="3" s="1"/>
  <c r="Q125" i="3"/>
  <c r="T125" i="3" s="1"/>
  <c r="Q266" i="3"/>
  <c r="T266" i="3" s="1"/>
  <c r="Q24" i="3"/>
  <c r="T24" i="3" s="1"/>
  <c r="Q90" i="3"/>
  <c r="T90" i="3" s="1"/>
  <c r="Q290" i="3"/>
  <c r="T290" i="3" s="1"/>
  <c r="Q320" i="3"/>
  <c r="T320" i="3" s="1"/>
  <c r="Q164" i="3"/>
  <c r="T164" i="3" s="1"/>
  <c r="Q242" i="3"/>
  <c r="T242" i="3" s="1"/>
  <c r="Q16" i="3"/>
  <c r="T16" i="3" s="1"/>
  <c r="Q191" i="3"/>
  <c r="T191" i="3" s="1"/>
  <c r="Q277" i="3"/>
  <c r="T277" i="3" s="1"/>
  <c r="Q153" i="3"/>
  <c r="T153" i="3" s="1"/>
  <c r="Q307" i="3"/>
  <c r="T307" i="3" s="1"/>
  <c r="Q82" i="3"/>
  <c r="T82" i="3" s="1"/>
  <c r="Q265" i="3"/>
  <c r="T265" i="3" s="1"/>
  <c r="Q250" i="3"/>
  <c r="T250" i="3" s="1"/>
  <c r="Q209" i="3"/>
  <c r="T209" i="3" s="1"/>
  <c r="Q251" i="3"/>
  <c r="T251" i="3" s="1"/>
  <c r="Q282" i="3"/>
  <c r="T282" i="3" s="1"/>
  <c r="Q28" i="3"/>
  <c r="T28" i="3" s="1"/>
  <c r="Q188" i="3"/>
  <c r="T188" i="3" s="1"/>
  <c r="Q298" i="3"/>
  <c r="T298" i="3" s="1"/>
  <c r="Q76" i="3"/>
  <c r="T76" i="3" s="1"/>
  <c r="Q56" i="3"/>
  <c r="T56" i="3" s="1"/>
  <c r="Q241" i="3"/>
  <c r="T241" i="3" s="1"/>
  <c r="Q144" i="3"/>
  <c r="T144" i="3" s="1"/>
  <c r="Q157" i="3"/>
  <c r="T157" i="3" s="1"/>
  <c r="Q42" i="3"/>
  <c r="T42" i="3" s="1"/>
  <c r="Q72" i="3"/>
  <c r="T72" i="3" s="1"/>
  <c r="Q192" i="3"/>
  <c r="T192" i="3" s="1"/>
  <c r="Q132" i="3"/>
  <c r="T132" i="3" s="1"/>
  <c r="Q137" i="3"/>
  <c r="T137" i="3" s="1"/>
  <c r="Q133" i="3"/>
  <c r="T133" i="3" s="1"/>
  <c r="Q140" i="3"/>
  <c r="T140" i="3" s="1"/>
  <c r="Q66" i="3"/>
  <c r="T66" i="3" s="1"/>
  <c r="Q40" i="3"/>
  <c r="T40" i="3" s="1"/>
  <c r="Q131" i="3"/>
  <c r="T131" i="3" s="1"/>
  <c r="Q287" i="3"/>
  <c r="T287" i="3" s="1"/>
  <c r="Q249" i="3"/>
  <c r="T249" i="3" s="1"/>
  <c r="Q274" i="3"/>
  <c r="T274" i="3" s="1"/>
  <c r="Q247" i="3"/>
  <c r="T247" i="3" s="1"/>
  <c r="Q172" i="3"/>
  <c r="T172" i="3" s="1"/>
  <c r="Q36" i="3"/>
  <c r="T36" i="3" s="1"/>
  <c r="N101" i="3"/>
  <c r="O101" i="3"/>
  <c r="N50" i="3"/>
  <c r="N245" i="3"/>
  <c r="P184" i="3"/>
  <c r="O230" i="3"/>
  <c r="O237" i="3"/>
  <c r="O162" i="3"/>
  <c r="N23" i="3"/>
  <c r="P23" i="3" s="1"/>
  <c r="O248" i="3"/>
  <c r="O261" i="3"/>
  <c r="P102" i="3"/>
  <c r="O306" i="3"/>
  <c r="N22" i="3"/>
  <c r="N51" i="3"/>
  <c r="P51" i="3" s="1"/>
  <c r="O185" i="3"/>
  <c r="O169" i="3"/>
  <c r="O208" i="3"/>
  <c r="O268" i="3"/>
  <c r="O50" i="3"/>
  <c r="O19" i="3"/>
  <c r="P187" i="3"/>
  <c r="P217" i="3"/>
  <c r="N286" i="3"/>
  <c r="N79" i="3"/>
  <c r="P79" i="3" s="1"/>
  <c r="N155" i="3"/>
  <c r="P155" i="3" s="1"/>
  <c r="N200" i="3"/>
  <c r="P26" i="3"/>
  <c r="P235" i="3"/>
  <c r="P233" i="3"/>
  <c r="N104" i="3"/>
  <c r="P104" i="3" s="1"/>
  <c r="O170" i="3"/>
  <c r="O232" i="3"/>
  <c r="O130" i="3"/>
  <c r="O118" i="3"/>
  <c r="O126" i="3"/>
  <c r="P176" i="3"/>
  <c r="N92" i="3"/>
  <c r="P92" i="3" s="1"/>
  <c r="N214" i="3"/>
  <c r="P214" i="3" s="1"/>
  <c r="N150" i="3"/>
  <c r="P78" i="3"/>
  <c r="N205" i="3"/>
  <c r="P205" i="3" s="1"/>
  <c r="AL9" i="3" l="1"/>
  <c r="P285" i="3"/>
  <c r="Q285" i="3" s="1"/>
  <c r="T285" i="3" s="1"/>
  <c r="X244" i="3"/>
  <c r="AE244" i="3" s="1"/>
  <c r="X220" i="3"/>
  <c r="AE220" i="3" s="1"/>
  <c r="X306" i="3"/>
  <c r="AE306" i="3" s="1"/>
  <c r="X118" i="3"/>
  <c r="AE118" i="3" s="1"/>
  <c r="O271" i="3"/>
  <c r="N271" i="3"/>
  <c r="AL80" i="3"/>
  <c r="AJ80" i="3"/>
  <c r="AK80" i="3"/>
  <c r="AK279" i="3"/>
  <c r="AL279" i="3"/>
  <c r="AJ279" i="3"/>
  <c r="P299" i="3"/>
  <c r="Q299" i="3" s="1"/>
  <c r="T299" i="3" s="1"/>
  <c r="AL70" i="3"/>
  <c r="AK70" i="3"/>
  <c r="AJ70" i="3"/>
  <c r="O127" i="3"/>
  <c r="N127" i="3"/>
  <c r="N173" i="3"/>
  <c r="O173" i="3"/>
  <c r="X194" i="3"/>
  <c r="AE194" i="3" s="1"/>
  <c r="W189" i="3"/>
  <c r="W65" i="3"/>
  <c r="X70" i="3"/>
  <c r="AA80" i="3"/>
  <c r="AC80" i="3"/>
  <c r="AB80" i="3"/>
  <c r="Z80" i="3"/>
  <c r="X80" i="3"/>
  <c r="Y80" i="3"/>
  <c r="X60" i="3"/>
  <c r="W55" i="3"/>
  <c r="Z279" i="3"/>
  <c r="AA279" i="3"/>
  <c r="X279" i="3"/>
  <c r="AB279" i="3"/>
  <c r="Y279" i="3"/>
  <c r="AC279" i="3"/>
  <c r="W122" i="3"/>
  <c r="X127" i="3"/>
  <c r="W14" i="3"/>
  <c r="X19" i="3"/>
  <c r="AE19" i="3" s="1"/>
  <c r="W248" i="3"/>
  <c r="X253" i="3"/>
  <c r="AE253" i="3" s="1"/>
  <c r="X90" i="3"/>
  <c r="W85" i="3"/>
  <c r="X180" i="3"/>
  <c r="W175" i="3"/>
  <c r="AD290" i="3"/>
  <c r="AF290" i="3" s="1"/>
  <c r="AG290" i="3" s="1"/>
  <c r="AH290" i="3" s="1"/>
  <c r="O149" i="3"/>
  <c r="N149" i="3"/>
  <c r="X53" i="3"/>
  <c r="AE53" i="3" s="1"/>
  <c r="AJ64" i="3"/>
  <c r="AL64" i="3"/>
  <c r="AK64" i="3"/>
  <c r="P135" i="3"/>
  <c r="Q135" i="3" s="1"/>
  <c r="T135" i="3" s="1"/>
  <c r="AL225" i="3"/>
  <c r="AK225" i="3"/>
  <c r="AJ225" i="3"/>
  <c r="O313" i="3"/>
  <c r="N313" i="3"/>
  <c r="W310" i="3"/>
  <c r="X315" i="3"/>
  <c r="X64" i="3"/>
  <c r="AA64" i="3"/>
  <c r="AC64" i="3"/>
  <c r="AB64" i="3"/>
  <c r="Z64" i="3"/>
  <c r="Y64" i="3"/>
  <c r="AA225" i="3"/>
  <c r="Y225" i="3"/>
  <c r="Z225" i="3"/>
  <c r="AC225" i="3"/>
  <c r="AB225" i="3"/>
  <c r="X225" i="3"/>
  <c r="X74" i="3"/>
  <c r="W69" i="3"/>
  <c r="X48" i="3"/>
  <c r="AE48" i="3" s="1"/>
  <c r="W252" i="3"/>
  <c r="X257" i="3"/>
  <c r="X42" i="3"/>
  <c r="W37" i="3"/>
  <c r="N108" i="3"/>
  <c r="N165" i="3"/>
  <c r="P165" i="3" s="1"/>
  <c r="N169" i="3"/>
  <c r="N194" i="3"/>
  <c r="P194" i="3" s="1"/>
  <c r="N246" i="3"/>
  <c r="P246" i="3" s="1"/>
  <c r="N243" i="3"/>
  <c r="N196" i="3"/>
  <c r="P196" i="3" s="1"/>
  <c r="N162" i="3"/>
  <c r="N314" i="3"/>
  <c r="AD151" i="3"/>
  <c r="AF151" i="3" s="1"/>
  <c r="AD231" i="3"/>
  <c r="AF231" i="3" s="1"/>
  <c r="AD84" i="3"/>
  <c r="AF84" i="3" s="1"/>
  <c r="AD306" i="3"/>
  <c r="AF306" i="3" s="1"/>
  <c r="N227" i="3"/>
  <c r="P227" i="3" s="1"/>
  <c r="N25" i="3"/>
  <c r="N158" i="3"/>
  <c r="P158" i="3" s="1"/>
  <c r="N143" i="3"/>
  <c r="P143" i="3" s="1"/>
  <c r="N261" i="3"/>
  <c r="N264" i="3"/>
  <c r="P264" i="3" s="1"/>
  <c r="N68" i="3"/>
  <c r="P68" i="3" s="1"/>
  <c r="N86" i="3"/>
  <c r="P86" i="3" s="1"/>
  <c r="N109" i="3"/>
  <c r="N52" i="3"/>
  <c r="N231" i="3"/>
  <c r="P231" i="3" s="1"/>
  <c r="N230" i="3"/>
  <c r="N221" i="3"/>
  <c r="AD91" i="3"/>
  <c r="AF91" i="3" s="1"/>
  <c r="N30" i="3"/>
  <c r="N232" i="3"/>
  <c r="N14" i="3"/>
  <c r="O243" i="3"/>
  <c r="N190" i="3"/>
  <c r="N301" i="3"/>
  <c r="P301" i="3" s="1"/>
  <c r="O25" i="3"/>
  <c r="O314" i="3"/>
  <c r="N212" i="3"/>
  <c r="AF173" i="3"/>
  <c r="AD32" i="3"/>
  <c r="N220" i="3"/>
  <c r="P220" i="3" s="1"/>
  <c r="N312" i="3"/>
  <c r="P312" i="3" s="1"/>
  <c r="N297" i="3"/>
  <c r="P297" i="3" s="1"/>
  <c r="N99" i="3"/>
  <c r="P99" i="3" s="1"/>
  <c r="N41" i="3"/>
  <c r="P41" i="3" s="1"/>
  <c r="O30" i="3"/>
  <c r="N89" i="3"/>
  <c r="P89" i="3" s="1"/>
  <c r="AD86" i="3"/>
  <c r="AF184" i="3"/>
  <c r="AD30" i="3"/>
  <c r="X9" i="3"/>
  <c r="AE9" i="3" s="1"/>
  <c r="AF267" i="3"/>
  <c r="N295" i="3"/>
  <c r="P295" i="3" s="1"/>
  <c r="Q295" i="3" s="1"/>
  <c r="T295" i="3" s="1"/>
  <c r="AD206" i="3"/>
  <c r="N293" i="3"/>
  <c r="P293" i="3" s="1"/>
  <c r="Q293" i="3" s="1"/>
  <c r="T293" i="3" s="1"/>
  <c r="N256" i="3"/>
  <c r="P256" i="3" s="1"/>
  <c r="N69" i="3"/>
  <c r="P69" i="3" s="1"/>
  <c r="N37" i="3"/>
  <c r="P37" i="3" s="1"/>
  <c r="N27" i="3"/>
  <c r="P27" i="3" s="1"/>
  <c r="N183" i="3"/>
  <c r="P183" i="3" s="1"/>
  <c r="N228" i="3"/>
  <c r="P228" i="3" s="1"/>
  <c r="AF16" i="3"/>
  <c r="Y9" i="3"/>
  <c r="N304" i="3"/>
  <c r="P304" i="3" s="1"/>
  <c r="N278" i="3"/>
  <c r="P278" i="3" s="1"/>
  <c r="Q278" i="3" s="1"/>
  <c r="T278" i="3" s="1"/>
  <c r="N302" i="3"/>
  <c r="AD243" i="3"/>
  <c r="N57" i="3"/>
  <c r="AD119" i="3"/>
  <c r="AF133" i="3"/>
  <c r="N138" i="3"/>
  <c r="N81" i="3"/>
  <c r="P81" i="3" s="1"/>
  <c r="N179" i="3"/>
  <c r="N107" i="3"/>
  <c r="P107" i="3" s="1"/>
  <c r="N122" i="3"/>
  <c r="P122" i="3" s="1"/>
  <c r="N203" i="3"/>
  <c r="P203" i="3" s="1"/>
  <c r="N85" i="3"/>
  <c r="P52" i="3"/>
  <c r="P22" i="3"/>
  <c r="AD22" i="3"/>
  <c r="AF22" i="3" s="1"/>
  <c r="AD38" i="3"/>
  <c r="AF38" i="3" s="1"/>
  <c r="AD210" i="3"/>
  <c r="AF210" i="3" s="1"/>
  <c r="N39" i="3"/>
  <c r="P39" i="3" s="1"/>
  <c r="O85" i="3"/>
  <c r="AD27" i="3"/>
  <c r="AD67" i="3"/>
  <c r="AD211" i="3"/>
  <c r="AD221" i="3"/>
  <c r="AD163" i="3"/>
  <c r="AF76" i="3"/>
  <c r="AD106" i="3"/>
  <c r="AF313" i="3"/>
  <c r="N19" i="3"/>
  <c r="N171" i="3"/>
  <c r="N15" i="3"/>
  <c r="P15" i="3" s="1"/>
  <c r="N156" i="3"/>
  <c r="N223" i="3"/>
  <c r="P223" i="3" s="1"/>
  <c r="N87" i="3"/>
  <c r="N83" i="3"/>
  <c r="P83" i="3" s="1"/>
  <c r="N321" i="3"/>
  <c r="N213" i="3"/>
  <c r="P213" i="3" s="1"/>
  <c r="Q213" i="3" s="1"/>
  <c r="T213" i="3" s="1"/>
  <c r="N117" i="3"/>
  <c r="P117" i="3" s="1"/>
  <c r="AD52" i="3"/>
  <c r="AF52" i="3" s="1"/>
  <c r="W6" i="3"/>
  <c r="P169" i="3"/>
  <c r="AD216" i="3"/>
  <c r="AF216" i="3" s="1"/>
  <c r="AD232" i="3"/>
  <c r="N288" i="3"/>
  <c r="P288" i="3" s="1"/>
  <c r="N289" i="3"/>
  <c r="P289" i="3" s="1"/>
  <c r="N207" i="3"/>
  <c r="N310" i="3"/>
  <c r="AD11" i="3"/>
  <c r="AD35" i="3"/>
  <c r="AF35" i="3" s="1"/>
  <c r="AD73" i="3"/>
  <c r="AF73" i="3" s="1"/>
  <c r="AD156" i="3"/>
  <c r="AF156" i="3" s="1"/>
  <c r="AD237" i="3"/>
  <c r="AF237" i="3" s="1"/>
  <c r="AD168" i="3"/>
  <c r="AF168" i="3" s="1"/>
  <c r="AD320" i="3"/>
  <c r="N306" i="3"/>
  <c r="N268" i="3"/>
  <c r="N154" i="3"/>
  <c r="N103" i="3"/>
  <c r="N47" i="3"/>
  <c r="AD228" i="3"/>
  <c r="AF228" i="3" s="1"/>
  <c r="AD183" i="3"/>
  <c r="AF183" i="3" s="1"/>
  <c r="AD114" i="3"/>
  <c r="AF114" i="3" s="1"/>
  <c r="AE320" i="3"/>
  <c r="E114" i="5"/>
  <c r="E88" i="5"/>
  <c r="E166" i="5"/>
  <c r="E140" i="5"/>
  <c r="E218" i="5"/>
  <c r="E62" i="5"/>
  <c r="E36" i="5"/>
  <c r="E244" i="5"/>
  <c r="E270" i="5"/>
  <c r="E296" i="5"/>
  <c r="E192" i="5"/>
  <c r="O103" i="3"/>
  <c r="N178" i="3"/>
  <c r="P178" i="3" s="1"/>
  <c r="P109" i="3"/>
  <c r="O156" i="3"/>
  <c r="N224" i="3"/>
  <c r="E24" i="5"/>
  <c r="E50" i="5"/>
  <c r="E258" i="5"/>
  <c r="E102" i="5"/>
  <c r="E310" i="5"/>
  <c r="E76" i="5"/>
  <c r="E154" i="5"/>
  <c r="E206" i="5"/>
  <c r="E232" i="5"/>
  <c r="E180" i="5"/>
  <c r="E284" i="5"/>
  <c r="E128" i="5"/>
  <c r="AD43" i="3"/>
  <c r="AD117" i="3"/>
  <c r="AD112" i="3"/>
  <c r="AD123" i="3"/>
  <c r="D12" i="5"/>
  <c r="D64" i="5"/>
  <c r="D194" i="5"/>
  <c r="D246" i="5"/>
  <c r="D272" i="5"/>
  <c r="D38" i="5"/>
  <c r="D298" i="5"/>
  <c r="D116" i="5"/>
  <c r="D142" i="5"/>
  <c r="D220" i="5"/>
  <c r="D168" i="5"/>
  <c r="D90" i="5"/>
  <c r="AD205" i="3"/>
  <c r="N49" i="3"/>
  <c r="P49" i="3" s="1"/>
  <c r="N318" i="3"/>
  <c r="P318" i="3" s="1"/>
  <c r="E146" i="5"/>
  <c r="E120" i="5"/>
  <c r="E16" i="5"/>
  <c r="E198" i="5"/>
  <c r="E42" i="5"/>
  <c r="E172" i="5"/>
  <c r="E250" i="5"/>
  <c r="E68" i="5"/>
  <c r="E276" i="5"/>
  <c r="E94" i="5"/>
  <c r="E302" i="5"/>
  <c r="E224" i="5"/>
  <c r="C12" i="5"/>
  <c r="C64" i="5"/>
  <c r="C168" i="5"/>
  <c r="C38" i="5"/>
  <c r="C220" i="5"/>
  <c r="C272" i="5"/>
  <c r="C90" i="5"/>
  <c r="C142" i="5"/>
  <c r="C194" i="5"/>
  <c r="C298" i="5"/>
  <c r="C116" i="5"/>
  <c r="C246" i="5"/>
  <c r="N244" i="3"/>
  <c r="P244" i="3" s="1"/>
  <c r="N35" i="3"/>
  <c r="P35" i="3" s="1"/>
  <c r="N61" i="3"/>
  <c r="N260" i="3"/>
  <c r="P260" i="3" s="1"/>
  <c r="N284" i="3"/>
  <c r="N151" i="3"/>
  <c r="N73" i="3"/>
  <c r="P73" i="3" s="1"/>
  <c r="N111" i="3"/>
  <c r="N96" i="3"/>
  <c r="P96" i="3" s="1"/>
  <c r="N123" i="3"/>
  <c r="AD108" i="3"/>
  <c r="AD68" i="3"/>
  <c r="AD109" i="3"/>
  <c r="AD124" i="3"/>
  <c r="N181" i="3"/>
  <c r="P181" i="3" s="1"/>
  <c r="N119" i="3"/>
  <c r="P119" i="3" s="1"/>
  <c r="N112" i="3"/>
  <c r="P112" i="3" s="1"/>
  <c r="N280" i="3"/>
  <c r="N31" i="3"/>
  <c r="P31" i="3" s="1"/>
  <c r="N319" i="3"/>
  <c r="P319" i="3" s="1"/>
  <c r="AD17" i="3"/>
  <c r="N118" i="3"/>
  <c r="P57" i="3"/>
  <c r="E210" i="5"/>
  <c r="E184" i="5"/>
  <c r="E54" i="5"/>
  <c r="E262" i="5"/>
  <c r="E106" i="5"/>
  <c r="E314" i="5"/>
  <c r="E28" i="5"/>
  <c r="E132" i="5"/>
  <c r="E80" i="5"/>
  <c r="E158" i="5"/>
  <c r="E236" i="5"/>
  <c r="E288" i="5"/>
  <c r="E44" i="5"/>
  <c r="E18" i="5"/>
  <c r="E226" i="5"/>
  <c r="E70" i="5"/>
  <c r="E278" i="5"/>
  <c r="E122" i="5"/>
  <c r="E200" i="5"/>
  <c r="E148" i="5"/>
  <c r="E252" i="5"/>
  <c r="E174" i="5"/>
  <c r="E96" i="5"/>
  <c r="E304" i="5"/>
  <c r="AF32" i="3"/>
  <c r="AG32" i="3" s="1"/>
  <c r="AH32" i="3" s="1"/>
  <c r="N29" i="3"/>
  <c r="P29" i="3" s="1"/>
  <c r="N45" i="3"/>
  <c r="N226" i="3"/>
  <c r="N13" i="3"/>
  <c r="P13" i="3" s="1"/>
  <c r="N11" i="3"/>
  <c r="P11" i="3" s="1"/>
  <c r="AD126" i="3"/>
  <c r="AD49" i="3"/>
  <c r="N189" i="3"/>
  <c r="P189" i="3" s="1"/>
  <c r="N134" i="3"/>
  <c r="P134" i="3" s="1"/>
  <c r="N54" i="3"/>
  <c r="P54" i="3" s="1"/>
  <c r="N53" i="3"/>
  <c r="P53" i="3" s="1"/>
  <c r="Q53" i="3" s="1"/>
  <c r="T53" i="3" s="1"/>
  <c r="N71" i="3"/>
  <c r="P71" i="3" s="1"/>
  <c r="N269" i="3"/>
  <c r="N77" i="3"/>
  <c r="P77" i="3" s="1"/>
  <c r="N208" i="3"/>
  <c r="P208" i="3" s="1"/>
  <c r="Q208" i="3" s="1"/>
  <c r="T208" i="3" s="1"/>
  <c r="N113" i="3"/>
  <c r="P113" i="3" s="1"/>
  <c r="N204" i="3"/>
  <c r="N63" i="3"/>
  <c r="P63" i="3" s="1"/>
  <c r="N59" i="3"/>
  <c r="N75" i="3"/>
  <c r="P75" i="3" s="1"/>
  <c r="N44" i="3"/>
  <c r="N67" i="3"/>
  <c r="P67" i="3" s="1"/>
  <c r="N130" i="3"/>
  <c r="N216" i="3"/>
  <c r="P216" i="3" s="1"/>
  <c r="N170" i="3"/>
  <c r="N276" i="3"/>
  <c r="P276" i="3" s="1"/>
  <c r="N126" i="3"/>
  <c r="N116" i="3"/>
  <c r="P116" i="3" s="1"/>
  <c r="N248" i="3"/>
  <c r="P248" i="3" s="1"/>
  <c r="Q248" i="3" s="1"/>
  <c r="T248" i="3" s="1"/>
  <c r="N185" i="3"/>
  <c r="N236" i="3"/>
  <c r="P236" i="3" s="1"/>
  <c r="N142" i="3"/>
  <c r="P142" i="3" s="1"/>
  <c r="Q142" i="3" s="1"/>
  <c r="T142" i="3" s="1"/>
  <c r="N237" i="3"/>
  <c r="N6" i="3"/>
  <c r="P6" i="3" s="1"/>
  <c r="Q6" i="3" s="1"/>
  <c r="T6" i="3" s="1"/>
  <c r="E6" i="5" s="1"/>
  <c r="O61" i="3"/>
  <c r="O269" i="3"/>
  <c r="N211" i="3"/>
  <c r="P211" i="3" s="1"/>
  <c r="Q211" i="3" s="1"/>
  <c r="T211" i="3" s="1"/>
  <c r="N114" i="3"/>
  <c r="P114" i="3" s="1"/>
  <c r="N110" i="3"/>
  <c r="P110" i="3" s="1"/>
  <c r="N33" i="3"/>
  <c r="P33" i="3" s="1"/>
  <c r="N65" i="3"/>
  <c r="P65" i="3" s="1"/>
  <c r="Q65" i="3" s="1"/>
  <c r="T65" i="3" s="1"/>
  <c r="O207" i="3"/>
  <c r="N163" i="3"/>
  <c r="P163" i="3" s="1"/>
  <c r="N21" i="3"/>
  <c r="P21" i="3" s="1"/>
  <c r="N17" i="3"/>
  <c r="P17" i="3" s="1"/>
  <c r="Q17" i="3" s="1"/>
  <c r="T17" i="3" s="1"/>
  <c r="N121" i="3"/>
  <c r="P121" i="3" s="1"/>
  <c r="N197" i="3"/>
  <c r="P197" i="3" s="1"/>
  <c r="N229" i="3"/>
  <c r="P229" i="3" s="1"/>
  <c r="N186" i="3"/>
  <c r="P186" i="3" s="1"/>
  <c r="Q186" i="3" s="1"/>
  <c r="T186" i="3" s="1"/>
  <c r="N115" i="3"/>
  <c r="P115" i="3" s="1"/>
  <c r="N199" i="3"/>
  <c r="P199" i="3" s="1"/>
  <c r="N91" i="3"/>
  <c r="P91" i="3" s="1"/>
  <c r="Q91" i="3" s="1"/>
  <c r="T91" i="3" s="1"/>
  <c r="N252" i="3"/>
  <c r="P252" i="3" s="1"/>
  <c r="N193" i="3"/>
  <c r="P193" i="3" s="1"/>
  <c r="N201" i="3"/>
  <c r="P201" i="3" s="1"/>
  <c r="N159" i="3"/>
  <c r="P159" i="3" s="1"/>
  <c r="N240" i="3"/>
  <c r="P240" i="3" s="1"/>
  <c r="N272" i="3"/>
  <c r="P272" i="3" s="1"/>
  <c r="N234" i="3"/>
  <c r="P234" i="3" s="1"/>
  <c r="N84" i="3"/>
  <c r="P84" i="3" s="1"/>
  <c r="N253" i="3"/>
  <c r="P253" i="3" s="1"/>
  <c r="N38" i="3"/>
  <c r="P38" i="3" s="1"/>
  <c r="O111" i="3"/>
  <c r="N147" i="3"/>
  <c r="P147" i="3" s="1"/>
  <c r="O284" i="3"/>
  <c r="N146" i="3"/>
  <c r="P146" i="3" s="1"/>
  <c r="N215" i="3"/>
  <c r="P215" i="3" s="1"/>
  <c r="Q215" i="3" s="1"/>
  <c r="T215" i="3" s="1"/>
  <c r="N7" i="3"/>
  <c r="P7" i="3" s="1"/>
  <c r="Q7" i="3" s="1"/>
  <c r="T7" i="3" s="1"/>
  <c r="E7" i="5" s="1"/>
  <c r="AD289" i="3"/>
  <c r="AF289" i="3" s="1"/>
  <c r="AG289" i="3" s="1"/>
  <c r="AH289" i="3" s="1"/>
  <c r="AD165" i="3"/>
  <c r="AD121" i="3"/>
  <c r="AF121" i="3" s="1"/>
  <c r="AG121" i="3" s="1"/>
  <c r="AH121" i="3" s="1"/>
  <c r="AD77" i="3"/>
  <c r="AD25" i="3"/>
  <c r="AD115" i="3"/>
  <c r="P87" i="3"/>
  <c r="AD21" i="3"/>
  <c r="AD89" i="3"/>
  <c r="AF89" i="3" s="1"/>
  <c r="AD239" i="3"/>
  <c r="AF239" i="3" s="1"/>
  <c r="AG239" i="3" s="1"/>
  <c r="AH239" i="3" s="1"/>
  <c r="AD215" i="3"/>
  <c r="AF215" i="3" s="1"/>
  <c r="AD240" i="3"/>
  <c r="AD305" i="3"/>
  <c r="AF305" i="3" s="1"/>
  <c r="AG305" i="3" s="1"/>
  <c r="AH305" i="3" s="1"/>
  <c r="AD110" i="3"/>
  <c r="AF110" i="3" s="1"/>
  <c r="AG110" i="3" s="1"/>
  <c r="AH110" i="3" s="1"/>
  <c r="AD261" i="3"/>
  <c r="AF261" i="3" s="1"/>
  <c r="AD13" i="3"/>
  <c r="AD155" i="3"/>
  <c r="AF155" i="3" s="1"/>
  <c r="AG155" i="3" s="1"/>
  <c r="AH155" i="3" s="1"/>
  <c r="AD204" i="3"/>
  <c r="AF204" i="3" s="1"/>
  <c r="AG204" i="3" s="1"/>
  <c r="AH204" i="3" s="1"/>
  <c r="AD200" i="3"/>
  <c r="AD270" i="3"/>
  <c r="AD181" i="3"/>
  <c r="AD96" i="3"/>
  <c r="AF96" i="3" s="1"/>
  <c r="AG96" i="3" s="1"/>
  <c r="AH96" i="3" s="1"/>
  <c r="AD223" i="3"/>
  <c r="AF223" i="3" s="1"/>
  <c r="AD262" i="3"/>
  <c r="P101" i="3"/>
  <c r="AD174" i="3"/>
  <c r="AF174" i="3" s="1"/>
  <c r="AG174" i="3" s="1"/>
  <c r="AH174" i="3" s="1"/>
  <c r="AD264" i="3"/>
  <c r="AD229" i="3"/>
  <c r="AF229" i="3" s="1"/>
  <c r="AG229" i="3" s="1"/>
  <c r="AH229" i="3" s="1"/>
  <c r="AD296" i="3"/>
  <c r="AF296" i="3" s="1"/>
  <c r="AG296" i="3" s="1"/>
  <c r="AH296" i="3" s="1"/>
  <c r="AD193" i="3"/>
  <c r="P232" i="3"/>
  <c r="AD41" i="3"/>
  <c r="AD207" i="3"/>
  <c r="AF207" i="3" s="1"/>
  <c r="AG207" i="3" s="1"/>
  <c r="AH207" i="3" s="1"/>
  <c r="AD224" i="3"/>
  <c r="AF224" i="3" s="1"/>
  <c r="AD194" i="3"/>
  <c r="AF194" i="3" s="1"/>
  <c r="AG194" i="3" s="1"/>
  <c r="AH194" i="3" s="1"/>
  <c r="AD182" i="3"/>
  <c r="AF182" i="3" s="1"/>
  <c r="AG182" i="3" s="1"/>
  <c r="AH182" i="3" s="1"/>
  <c r="AD301" i="3"/>
  <c r="AF301" i="3" s="1"/>
  <c r="AG301" i="3" s="1"/>
  <c r="AH301" i="3" s="1"/>
  <c r="AD47" i="3"/>
  <c r="AD186" i="3"/>
  <c r="AF186" i="3" s="1"/>
  <c r="AG186" i="3" s="1"/>
  <c r="AH186" i="3" s="1"/>
  <c r="AD94" i="3"/>
  <c r="AF94" i="3" s="1"/>
  <c r="AG94" i="3" s="1"/>
  <c r="AH94" i="3" s="1"/>
  <c r="AD44" i="3"/>
  <c r="AF44" i="3" s="1"/>
  <c r="AG44" i="3" s="1"/>
  <c r="AH44" i="3" s="1"/>
  <c r="AD148" i="3"/>
  <c r="AF148" i="3" s="1"/>
  <c r="AD236" i="3"/>
  <c r="AD87" i="3"/>
  <c r="AD63" i="3"/>
  <c r="AD104" i="3"/>
  <c r="AF104" i="3" s="1"/>
  <c r="AD7" i="3"/>
  <c r="AD208" i="3"/>
  <c r="AF208" i="3" s="1"/>
  <c r="AG208" i="3" s="1"/>
  <c r="AH208" i="3" s="1"/>
  <c r="AD222" i="3"/>
  <c r="AD253" i="3"/>
  <c r="AF253" i="3" s="1"/>
  <c r="AG253" i="3" s="1"/>
  <c r="AH253" i="3" s="1"/>
  <c r="P321" i="3"/>
  <c r="P268" i="3"/>
  <c r="Q268" i="3" s="1"/>
  <c r="T268" i="3" s="1"/>
  <c r="AD171" i="3"/>
  <c r="AF171" i="3" s="1"/>
  <c r="AG171" i="3" s="1"/>
  <c r="AH171" i="3" s="1"/>
  <c r="AD118" i="3"/>
  <c r="AF118" i="3" s="1"/>
  <c r="AG118" i="3" s="1"/>
  <c r="AH118" i="3" s="1"/>
  <c r="AD54" i="3"/>
  <c r="AF54" i="3" s="1"/>
  <c r="AG54" i="3" s="1"/>
  <c r="AH54" i="3" s="1"/>
  <c r="AD111" i="3"/>
  <c r="AF111" i="3" s="1"/>
  <c r="AG111" i="3" s="1"/>
  <c r="AH111" i="3" s="1"/>
  <c r="AD45" i="3"/>
  <c r="AD48" i="3"/>
  <c r="AF48" i="3" s="1"/>
  <c r="AG48" i="3" s="1"/>
  <c r="AH48" i="3" s="1"/>
  <c r="AD312" i="3"/>
  <c r="AD286" i="3"/>
  <c r="AD234" i="3"/>
  <c r="AF234" i="3" s="1"/>
  <c r="AG234" i="3" s="1"/>
  <c r="AH234" i="3" s="1"/>
  <c r="AD179" i="3"/>
  <c r="AF179" i="3" s="1"/>
  <c r="AG179" i="3" s="1"/>
  <c r="AH179" i="3" s="1"/>
  <c r="AD201" i="3"/>
  <c r="AF201" i="3" s="1"/>
  <c r="AG201" i="3" s="1"/>
  <c r="AH201" i="3" s="1"/>
  <c r="AD220" i="3"/>
  <c r="AF220" i="3" s="1"/>
  <c r="AG220" i="3" s="1"/>
  <c r="AH220" i="3" s="1"/>
  <c r="AD97" i="3"/>
  <c r="AF97" i="3" s="1"/>
  <c r="AG97" i="3" s="1"/>
  <c r="AH97" i="3" s="1"/>
  <c r="AD62" i="3"/>
  <c r="AF62" i="3" s="1"/>
  <c r="AG62" i="3" s="1"/>
  <c r="AD116" i="3"/>
  <c r="AF116" i="3" s="1"/>
  <c r="AG116" i="3" s="1"/>
  <c r="AH116" i="3" s="1"/>
  <c r="AD314" i="3"/>
  <c r="AD33" i="3"/>
  <c r="AK9" i="3"/>
  <c r="O8" i="3"/>
  <c r="AD19" i="3"/>
  <c r="AF19" i="3" s="1"/>
  <c r="AG19" i="3" s="1"/>
  <c r="AH19" i="3" s="1"/>
  <c r="AD147" i="3"/>
  <c r="AF147" i="3" s="1"/>
  <c r="AG147" i="3" s="1"/>
  <c r="AH147" i="3" s="1"/>
  <c r="AD15" i="3"/>
  <c r="AF15" i="3" s="1"/>
  <c r="AG15" i="3" s="1"/>
  <c r="AH15" i="3" s="1"/>
  <c r="AD269" i="3"/>
  <c r="AF269" i="3" s="1"/>
  <c r="AG269" i="3" s="1"/>
  <c r="AH269" i="3" s="1"/>
  <c r="AD61" i="3"/>
  <c r="AD311" i="3"/>
  <c r="AF311" i="3" s="1"/>
  <c r="AG311" i="3" s="1"/>
  <c r="AH311" i="3" s="1"/>
  <c r="AD113" i="3"/>
  <c r="AF113" i="3" s="1"/>
  <c r="AG113" i="3" s="1"/>
  <c r="AH113" i="3" s="1"/>
  <c r="AD190" i="3"/>
  <c r="AF190" i="3" s="1"/>
  <c r="AD202" i="3"/>
  <c r="AF202" i="3" s="1"/>
  <c r="AG202" i="3" s="1"/>
  <c r="AH202" i="3" s="1"/>
  <c r="AD92" i="3"/>
  <c r="AF92" i="3" s="1"/>
  <c r="AG92" i="3" s="1"/>
  <c r="AD39" i="3"/>
  <c r="AF39" i="3" s="1"/>
  <c r="AG39" i="3" s="1"/>
  <c r="AH39" i="3" s="1"/>
  <c r="AD185" i="3"/>
  <c r="AD199" i="3"/>
  <c r="AF199" i="3" s="1"/>
  <c r="AG199" i="3" s="1"/>
  <c r="AH199" i="3" s="1"/>
  <c r="AD143" i="3"/>
  <c r="AF143" i="3" s="1"/>
  <c r="AG143" i="3" s="1"/>
  <c r="AD167" i="3"/>
  <c r="AF167" i="3" s="1"/>
  <c r="AG167" i="3" s="1"/>
  <c r="AH167" i="3" s="1"/>
  <c r="AD244" i="3"/>
  <c r="AF244" i="3" s="1"/>
  <c r="AG244" i="3" s="1"/>
  <c r="AH244" i="3" s="1"/>
  <c r="AD99" i="3"/>
  <c r="AF99" i="3" s="1"/>
  <c r="AG99" i="3" s="1"/>
  <c r="AH99" i="3" s="1"/>
  <c r="AD293" i="3"/>
  <c r="AF293" i="3" s="1"/>
  <c r="AG293" i="3" s="1"/>
  <c r="AH293" i="3" s="1"/>
  <c r="AD213" i="3"/>
  <c r="AF213" i="3" s="1"/>
  <c r="AG213" i="3" s="1"/>
  <c r="AH213" i="3" s="1"/>
  <c r="AD50" i="3"/>
  <c r="AF50" i="3" s="1"/>
  <c r="AG50" i="3" s="1"/>
  <c r="AH50" i="3" s="1"/>
  <c r="AD230" i="3"/>
  <c r="AD51" i="3"/>
  <c r="AF51" i="3" s="1"/>
  <c r="AG51" i="3" s="1"/>
  <c r="AH51" i="3" s="1"/>
  <c r="AD59" i="3"/>
  <c r="AF59" i="3" s="1"/>
  <c r="AG59" i="3" s="1"/>
  <c r="AH59" i="3" s="1"/>
  <c r="AD46" i="3"/>
  <c r="AF46" i="3" s="1"/>
  <c r="AG46" i="3" s="1"/>
  <c r="AH46" i="3" s="1"/>
  <c r="AD34" i="3"/>
  <c r="AF34" i="3" s="1"/>
  <c r="AG34" i="3" s="1"/>
  <c r="AH34" i="3" s="1"/>
  <c r="AD101" i="3"/>
  <c r="AF101" i="3" s="1"/>
  <c r="AG101" i="3" s="1"/>
  <c r="AH101" i="3" s="1"/>
  <c r="AD20" i="3"/>
  <c r="AF20" i="3" s="1"/>
  <c r="AG20" i="3" s="1"/>
  <c r="AH20" i="3" s="1"/>
  <c r="AD297" i="3"/>
  <c r="AF297" i="3" s="1"/>
  <c r="AG297" i="3" s="1"/>
  <c r="AH297" i="3" s="1"/>
  <c r="AD300" i="3"/>
  <c r="AD53" i="3"/>
  <c r="AF53" i="3" s="1"/>
  <c r="AG53" i="3" s="1"/>
  <c r="AH53" i="3" s="1"/>
  <c r="AA9" i="3"/>
  <c r="AJ9" i="3"/>
  <c r="O9" i="3" s="1"/>
  <c r="Z9" i="3"/>
  <c r="AC9" i="3"/>
  <c r="AB6" i="3"/>
  <c r="AF11" i="3"/>
  <c r="AG11" i="3" s="1"/>
  <c r="AH11" i="3" s="1"/>
  <c r="AG89" i="3"/>
  <c r="AH89" i="3" s="1"/>
  <c r="AG215" i="3"/>
  <c r="AH215" i="3" s="1"/>
  <c r="AG140" i="3"/>
  <c r="AH140" i="3" s="1"/>
  <c r="AG275" i="3"/>
  <c r="AH275" i="3" s="1"/>
  <c r="AG172" i="3"/>
  <c r="AH172" i="3" s="1"/>
  <c r="AG148" i="3"/>
  <c r="AH148" i="3" s="1"/>
  <c r="AG191" i="3"/>
  <c r="AH191" i="3" s="1"/>
  <c r="AG104" i="3"/>
  <c r="AH104" i="3" s="1"/>
  <c r="AG173" i="3"/>
  <c r="AH173" i="3" s="1"/>
  <c r="AG251" i="3"/>
  <c r="AH251" i="3" s="1"/>
  <c r="AG36" i="3"/>
  <c r="AH36" i="3" s="1"/>
  <c r="AG192" i="3"/>
  <c r="AH192" i="3" s="1"/>
  <c r="AG261" i="3"/>
  <c r="AH261" i="3" s="1"/>
  <c r="AG184" i="3"/>
  <c r="AH184" i="3" s="1"/>
  <c r="AG72" i="3"/>
  <c r="AH72" i="3" s="1"/>
  <c r="AG190" i="3"/>
  <c r="AG125" i="3"/>
  <c r="AH125" i="3" s="1"/>
  <c r="AG16" i="3"/>
  <c r="AH16" i="3" s="1"/>
  <c r="AG250" i="3"/>
  <c r="AH250" i="3" s="1"/>
  <c r="AG224" i="3"/>
  <c r="AH224" i="3" s="1"/>
  <c r="AG267" i="3"/>
  <c r="AH267" i="3" s="1"/>
  <c r="AG149" i="3"/>
  <c r="AH149" i="3" s="1"/>
  <c r="AG133" i="3"/>
  <c r="AH133" i="3" s="1"/>
  <c r="AG76" i="3"/>
  <c r="AH76" i="3" s="1"/>
  <c r="P59" i="3"/>
  <c r="AL12" i="3"/>
  <c r="AK12" i="3"/>
  <c r="AJ12" i="3"/>
  <c r="AD256" i="3"/>
  <c r="AF256" i="3" s="1"/>
  <c r="AD169" i="3"/>
  <c r="AF169" i="3" s="1"/>
  <c r="AD162" i="3"/>
  <c r="AF162" i="3" s="1"/>
  <c r="AG183" i="3"/>
  <c r="AH183" i="3" s="1"/>
  <c r="AD203" i="3"/>
  <c r="AF203" i="3" s="1"/>
  <c r="AG303" i="3"/>
  <c r="AH303" i="3" s="1"/>
  <c r="AG319" i="3"/>
  <c r="AH319" i="3" s="1"/>
  <c r="AG91" i="3"/>
  <c r="AH91" i="3" s="1"/>
  <c r="AD292" i="3"/>
  <c r="AF292" i="3" s="1"/>
  <c r="AD130" i="3"/>
  <c r="AF130" i="3" s="1"/>
  <c r="AG82" i="3"/>
  <c r="AH82" i="3" s="1"/>
  <c r="AG153" i="3"/>
  <c r="AH153" i="3" s="1"/>
  <c r="AG287" i="3"/>
  <c r="AH287" i="3" s="1"/>
  <c r="AD79" i="3"/>
  <c r="AF79" i="3" s="1"/>
  <c r="AD260" i="3"/>
  <c r="AF260" i="3" s="1"/>
  <c r="AG195" i="3"/>
  <c r="AH195" i="3" s="1"/>
  <c r="AG28" i="3"/>
  <c r="AH28" i="3" s="1"/>
  <c r="AD246" i="3"/>
  <c r="AF246" i="3" s="1"/>
  <c r="AG216" i="3"/>
  <c r="AH216" i="3" s="1"/>
  <c r="AF247" i="3"/>
  <c r="AG58" i="3"/>
  <c r="AH58" i="3" s="1"/>
  <c r="AG277" i="3"/>
  <c r="AH277" i="3" s="1"/>
  <c r="AG114" i="3"/>
  <c r="AH114" i="3" s="1"/>
  <c r="AC12" i="3"/>
  <c r="AB12" i="3"/>
  <c r="Y12" i="3"/>
  <c r="AA12" i="3"/>
  <c r="Z12" i="3"/>
  <c r="X12" i="3"/>
  <c r="AD107" i="3"/>
  <c r="AF107" i="3" s="1"/>
  <c r="AD103" i="3"/>
  <c r="AF103" i="3" s="1"/>
  <c r="AD291" i="3"/>
  <c r="AG160" i="3"/>
  <c r="AH160" i="3" s="1"/>
  <c r="AE126" i="3"/>
  <c r="AF126" i="3" s="1"/>
  <c r="AG156" i="3"/>
  <c r="AH156" i="3" s="1"/>
  <c r="AD10" i="3"/>
  <c r="AD197" i="3"/>
  <c r="AD83" i="3"/>
  <c r="AF307" i="3"/>
  <c r="AE221" i="3"/>
  <c r="AF221" i="3" s="1"/>
  <c r="AG231" i="3"/>
  <c r="AH231" i="3" s="1"/>
  <c r="AD272" i="3"/>
  <c r="AF272" i="3" s="1"/>
  <c r="AE232" i="3"/>
  <c r="AE243" i="3"/>
  <c r="AF243" i="3" s="1"/>
  <c r="AE205" i="3"/>
  <c r="AF205" i="3" s="1"/>
  <c r="AE117" i="3"/>
  <c r="AF117" i="3" s="1"/>
  <c r="AE8" i="3"/>
  <c r="AB8" i="3"/>
  <c r="AC8" i="3"/>
  <c r="Y8" i="3"/>
  <c r="AA8" i="3"/>
  <c r="Z8" i="3"/>
  <c r="X8" i="3"/>
  <c r="AD134" i="3"/>
  <c r="AF134" i="3" s="1"/>
  <c r="AG152" i="3"/>
  <c r="AH152" i="3" s="1"/>
  <c r="AD212" i="3"/>
  <c r="AG258" i="3"/>
  <c r="AH258" i="3" s="1"/>
  <c r="AD166" i="3"/>
  <c r="AF166" i="3" s="1"/>
  <c r="AD280" i="3"/>
  <c r="AF280" i="3" s="1"/>
  <c r="AD31" i="3"/>
  <c r="AF31" i="3" s="1"/>
  <c r="AD93" i="3"/>
  <c r="AF93" i="3" s="1"/>
  <c r="AD178" i="3"/>
  <c r="AD238" i="3"/>
  <c r="AG249" i="3"/>
  <c r="AH249" i="3" s="1"/>
  <c r="AE17" i="3"/>
  <c r="AF17" i="3" s="1"/>
  <c r="AD142" i="3"/>
  <c r="AF142" i="3" s="1"/>
  <c r="AE30" i="3"/>
  <c r="AF30" i="3" s="1"/>
  <c r="AE170" i="3"/>
  <c r="AF170" i="3" s="1"/>
  <c r="AL8" i="3"/>
  <c r="AK8" i="3"/>
  <c r="AJ8" i="3"/>
  <c r="AG139" i="3"/>
  <c r="AH139" i="3" s="1"/>
  <c r="AG306" i="3"/>
  <c r="AH306" i="3" s="1"/>
  <c r="AG151" i="3"/>
  <c r="AH151" i="3" s="1"/>
  <c r="AD29" i="3"/>
  <c r="AF29" i="3" s="1"/>
  <c r="AE312" i="3"/>
  <c r="AG259" i="3"/>
  <c r="AH259" i="3" s="1"/>
  <c r="AG233" i="3"/>
  <c r="AH233" i="3" s="1"/>
  <c r="AE240" i="3"/>
  <c r="AF240" i="3" s="1"/>
  <c r="AG321" i="3"/>
  <c r="AH321" i="3" s="1"/>
  <c r="AE193" i="3"/>
  <c r="AF193" i="3" s="1"/>
  <c r="AG168" i="3"/>
  <c r="AH168" i="3" s="1"/>
  <c r="AE262" i="3"/>
  <c r="AF262" i="3" s="1"/>
  <c r="AG281" i="3"/>
  <c r="AH281" i="3" s="1"/>
  <c r="AG120" i="3"/>
  <c r="AH120" i="3" s="1"/>
  <c r="AG313" i="3"/>
  <c r="AH313" i="3" s="1"/>
  <c r="AG135" i="3"/>
  <c r="AH135" i="3" s="1"/>
  <c r="AG294" i="3"/>
  <c r="AH294" i="3" s="1"/>
  <c r="AG285" i="3"/>
  <c r="AH285" i="3" s="1"/>
  <c r="AG78" i="3"/>
  <c r="AH78" i="3" s="1"/>
  <c r="AG18" i="3"/>
  <c r="AH18" i="3" s="1"/>
  <c r="AG242" i="3"/>
  <c r="AH242" i="3" s="1"/>
  <c r="AE63" i="3"/>
  <c r="AG198" i="3"/>
  <c r="AH198" i="3" s="1"/>
  <c r="AE7" i="3"/>
  <c r="AE245" i="3"/>
  <c r="AF245" i="3" s="1"/>
  <c r="AG26" i="3"/>
  <c r="AH26" i="3" s="1"/>
  <c r="AD81" i="3"/>
  <c r="AE222" i="3"/>
  <c r="AF222" i="3" s="1"/>
  <c r="AG131" i="3"/>
  <c r="AH131" i="3" s="1"/>
  <c r="AE13" i="3"/>
  <c r="AF13" i="3" s="1"/>
  <c r="AG102" i="3"/>
  <c r="AH102" i="3" s="1"/>
  <c r="AG298" i="3"/>
  <c r="AH298" i="3" s="1"/>
  <c r="AE86" i="3"/>
  <c r="AF86" i="3" s="1"/>
  <c r="P14" i="3"/>
  <c r="P44" i="3"/>
  <c r="Q44" i="3" s="1"/>
  <c r="T44" i="3" s="1"/>
  <c r="AC6" i="3"/>
  <c r="AD288" i="3"/>
  <c r="AF288" i="3" s="1"/>
  <c r="AG84" i="3"/>
  <c r="AH84" i="3" s="1"/>
  <c r="AG265" i="3"/>
  <c r="AH265" i="3" s="1"/>
  <c r="AG52" i="3"/>
  <c r="AH52" i="3" s="1"/>
  <c r="AD57" i="3"/>
  <c r="AF57" i="3" s="1"/>
  <c r="AD145" i="3"/>
  <c r="AF145" i="3" s="1"/>
  <c r="AD71" i="3"/>
  <c r="AF71" i="3" s="1"/>
  <c r="AD219" i="3"/>
  <c r="AF219" i="3" s="1"/>
  <c r="AG35" i="3"/>
  <c r="AH35" i="3" s="1"/>
  <c r="AG188" i="3"/>
  <c r="AH188" i="3" s="1"/>
  <c r="AD150" i="3"/>
  <c r="AF150" i="3" s="1"/>
  <c r="AD302" i="3"/>
  <c r="AF302" i="3" s="1"/>
  <c r="AD226" i="3"/>
  <c r="AF226" i="3" s="1"/>
  <c r="AG241" i="3"/>
  <c r="AH241" i="3" s="1"/>
  <c r="AG210" i="3"/>
  <c r="AH210" i="3" s="1"/>
  <c r="AD177" i="3"/>
  <c r="AF177" i="3" s="1"/>
  <c r="AE106" i="3"/>
  <c r="AF106" i="3" s="1"/>
  <c r="AG136" i="3"/>
  <c r="AH136" i="3" s="1"/>
  <c r="AD268" i="3"/>
  <c r="AF268" i="3" s="1"/>
  <c r="AD159" i="3"/>
  <c r="AG187" i="3"/>
  <c r="AH187" i="3" s="1"/>
  <c r="AE291" i="3"/>
  <c r="AG209" i="3"/>
  <c r="AH209" i="3" s="1"/>
  <c r="AG161" i="3"/>
  <c r="AH161" i="3" s="1"/>
  <c r="AE49" i="3"/>
  <c r="AF49" i="3" s="1"/>
  <c r="AG98" i="3"/>
  <c r="AH98" i="3" s="1"/>
  <c r="AE10" i="3"/>
  <c r="AE197" i="3"/>
  <c r="AE83" i="3"/>
  <c r="AE163" i="3"/>
  <c r="AF163" i="3" s="1"/>
  <c r="AE159" i="3"/>
  <c r="AE123" i="3"/>
  <c r="AF123" i="3" s="1"/>
  <c r="AE67" i="3"/>
  <c r="AF67" i="3" s="1"/>
  <c r="AE109" i="3"/>
  <c r="AF109" i="3" s="1"/>
  <c r="AE119" i="3"/>
  <c r="AF119" i="3" s="1"/>
  <c r="AE68" i="3"/>
  <c r="AF68" i="3" s="1"/>
  <c r="AE115" i="3"/>
  <c r="AE124" i="3"/>
  <c r="AF124" i="3" s="1"/>
  <c r="AB95" i="3"/>
  <c r="AC95" i="3"/>
  <c r="Z95" i="3"/>
  <c r="Y95" i="3"/>
  <c r="AA95" i="3"/>
  <c r="X95" i="3"/>
  <c r="AE100" i="3"/>
  <c r="AC100" i="3"/>
  <c r="AB100" i="3"/>
  <c r="Y100" i="3"/>
  <c r="Z100" i="3"/>
  <c r="AA100" i="3"/>
  <c r="AG66" i="3"/>
  <c r="AH66" i="3" s="1"/>
  <c r="AD284" i="3"/>
  <c r="AF284" i="3" s="1"/>
  <c r="AE212" i="3"/>
  <c r="AD75" i="3"/>
  <c r="AF75" i="3" s="1"/>
  <c r="AD146" i="3"/>
  <c r="AF146" i="3" s="1"/>
  <c r="AE178" i="3"/>
  <c r="AE238" i="3"/>
  <c r="AD218" i="3"/>
  <c r="AF218" i="3" s="1"/>
  <c r="AF317" i="3"/>
  <c r="AD254" i="3"/>
  <c r="AF254" i="3" s="1"/>
  <c r="P150" i="3"/>
  <c r="Q150" i="3" s="1"/>
  <c r="T150" i="3" s="1"/>
  <c r="AL95" i="3"/>
  <c r="AK95" i="3"/>
  <c r="AJ95" i="3"/>
  <c r="O95" i="3" s="1"/>
  <c r="AL100" i="3"/>
  <c r="AK100" i="3"/>
  <c r="AJ100" i="3"/>
  <c r="O100" i="3" s="1"/>
  <c r="AE21" i="3"/>
  <c r="AF21" i="3" s="1"/>
  <c r="AE41" i="3"/>
  <c r="AE61" i="3"/>
  <c r="AF61" i="3" s="1"/>
  <c r="AD138" i="3"/>
  <c r="AF138" i="3" s="1"/>
  <c r="AD158" i="3"/>
  <c r="AF158" i="3" s="1"/>
  <c r="AG56" i="3"/>
  <c r="AH56" i="3" s="1"/>
  <c r="AG228" i="3"/>
  <c r="AH228" i="3" s="1"/>
  <c r="AE264" i="3"/>
  <c r="AF264" i="3" s="1"/>
  <c r="AE185" i="3"/>
  <c r="AF185" i="3" s="1"/>
  <c r="AD196" i="3"/>
  <c r="AF196" i="3" s="1"/>
  <c r="AE45" i="3"/>
  <c r="AF45" i="3" s="1"/>
  <c r="AG22" i="3"/>
  <c r="AH22" i="3" s="1"/>
  <c r="AE181" i="3"/>
  <c r="AG38" i="3"/>
  <c r="AH38" i="3" s="1"/>
  <c r="AG223" i="3"/>
  <c r="AH223" i="3" s="1"/>
  <c r="AG318" i="3"/>
  <c r="AH318" i="3" s="1"/>
  <c r="AG273" i="3"/>
  <c r="AH273" i="3" s="1"/>
  <c r="AD154" i="3"/>
  <c r="AF154" i="3" s="1"/>
  <c r="AE230" i="3"/>
  <c r="AE286" i="3"/>
  <c r="AE165" i="3"/>
  <c r="AF165" i="3" s="1"/>
  <c r="AE25" i="3"/>
  <c r="AF25" i="3" s="1"/>
  <c r="AE27" i="3"/>
  <c r="AF27" i="3" s="1"/>
  <c r="AE112" i="3"/>
  <c r="AF112" i="3" s="1"/>
  <c r="AE47" i="3"/>
  <c r="AF47" i="3" s="1"/>
  <c r="AG282" i="3"/>
  <c r="AH282" i="3" s="1"/>
  <c r="AG88" i="3"/>
  <c r="AH88" i="3" s="1"/>
  <c r="AG164" i="3"/>
  <c r="AH164" i="3" s="1"/>
  <c r="AG128" i="3"/>
  <c r="AH128" i="3" s="1"/>
  <c r="AG266" i="3"/>
  <c r="AH266" i="3" s="1"/>
  <c r="AG40" i="3"/>
  <c r="AH40" i="3" s="1"/>
  <c r="AG237" i="3"/>
  <c r="AH237" i="3" s="1"/>
  <c r="AG73" i="3"/>
  <c r="AH73" i="3" s="1"/>
  <c r="AG129" i="3"/>
  <c r="AH129" i="3" s="1"/>
  <c r="AG235" i="3"/>
  <c r="AH235" i="3" s="1"/>
  <c r="AE77" i="3"/>
  <c r="AF77" i="3" s="1"/>
  <c r="AG217" i="3"/>
  <c r="AH217" i="3" s="1"/>
  <c r="AF232" i="3"/>
  <c r="AG137" i="3"/>
  <c r="AH137" i="3" s="1"/>
  <c r="AE87" i="3"/>
  <c r="AD23" i="3"/>
  <c r="AF23" i="3" s="1"/>
  <c r="AE211" i="3"/>
  <c r="AF211" i="3" s="1"/>
  <c r="AE300" i="3"/>
  <c r="AE43" i="3"/>
  <c r="AF43" i="3" s="1"/>
  <c r="AD276" i="3"/>
  <c r="AF276" i="3" s="1"/>
  <c r="AE236" i="3"/>
  <c r="AF236" i="3" s="1"/>
  <c r="AE108" i="3"/>
  <c r="AF108" i="3" s="1"/>
  <c r="AG304" i="3"/>
  <c r="AH304" i="3" s="1"/>
  <c r="AD105" i="3"/>
  <c r="AF105" i="3" s="1"/>
  <c r="AG24" i="3"/>
  <c r="AH24" i="3" s="1"/>
  <c r="AG176" i="3"/>
  <c r="AH176" i="3" s="1"/>
  <c r="AG274" i="3"/>
  <c r="AH274" i="3" s="1"/>
  <c r="AE81" i="3"/>
  <c r="AG316" i="3"/>
  <c r="AH316" i="3" s="1"/>
  <c r="AE200" i="3"/>
  <c r="AF200" i="3" s="1"/>
  <c r="AE227" i="3"/>
  <c r="AF227" i="3" s="1"/>
  <c r="AD214" i="3"/>
  <c r="AF214" i="3" s="1"/>
  <c r="AE206" i="3"/>
  <c r="AF206" i="3" s="1"/>
  <c r="AE314" i="3"/>
  <c r="AF314" i="3" s="1"/>
  <c r="AE33" i="3"/>
  <c r="AE270" i="3"/>
  <c r="AF270" i="3" s="1"/>
  <c r="P111" i="3"/>
  <c r="Q111" i="3" s="1"/>
  <c r="T198" i="3"/>
  <c r="T141" i="3"/>
  <c r="T283" i="3"/>
  <c r="T308" i="3"/>
  <c r="T257" i="3"/>
  <c r="P47" i="3"/>
  <c r="Q47" i="3" s="1"/>
  <c r="T275" i="3"/>
  <c r="Z6" i="3"/>
  <c r="AA6" i="3"/>
  <c r="Y6" i="3"/>
  <c r="P245" i="3"/>
  <c r="X6" i="3"/>
  <c r="AE6" i="3" s="1"/>
  <c r="P126" i="3"/>
  <c r="Q126" i="3" s="1"/>
  <c r="P123" i="3"/>
  <c r="Q123" i="3" s="1"/>
  <c r="N291" i="3"/>
  <c r="P291" i="3" s="1"/>
  <c r="P314" i="3"/>
  <c r="P221" i="3"/>
  <c r="Q221" i="3" s="1"/>
  <c r="P261" i="3"/>
  <c r="Q261" i="3" s="1"/>
  <c r="P185" i="3"/>
  <c r="Q185" i="3" s="1"/>
  <c r="N218" i="3"/>
  <c r="P218" i="3" s="1"/>
  <c r="P212" i="3"/>
  <c r="Q212" i="3" s="1"/>
  <c r="P237" i="3"/>
  <c r="P108" i="3"/>
  <c r="P154" i="3"/>
  <c r="Q154" i="3" s="1"/>
  <c r="P284" i="3"/>
  <c r="Q284" i="3" s="1"/>
  <c r="O239" i="3"/>
  <c r="N239" i="3"/>
  <c r="P61" i="3"/>
  <c r="P269" i="3"/>
  <c r="Q269" i="3" s="1"/>
  <c r="P207" i="3"/>
  <c r="N55" i="3"/>
  <c r="P55" i="3" s="1"/>
  <c r="P130" i="3"/>
  <c r="P25" i="3"/>
  <c r="Q25" i="3" s="1"/>
  <c r="N177" i="3"/>
  <c r="P177" i="3" s="1"/>
  <c r="P226" i="3"/>
  <c r="O10" i="3"/>
  <c r="N10" i="3"/>
  <c r="N300" i="3"/>
  <c r="O300" i="3"/>
  <c r="O262" i="3"/>
  <c r="N262" i="3"/>
  <c r="N219" i="3"/>
  <c r="O219" i="3"/>
  <c r="O311" i="3"/>
  <c r="N311" i="3"/>
  <c r="N145" i="3"/>
  <c r="O145" i="3"/>
  <c r="O210" i="3"/>
  <c r="N210" i="3"/>
  <c r="O167" i="3"/>
  <c r="N167" i="3"/>
  <c r="O32" i="3"/>
  <c r="N32" i="3"/>
  <c r="N46" i="3"/>
  <c r="P46" i="3" s="1"/>
  <c r="O105" i="3"/>
  <c r="N105" i="3"/>
  <c r="O222" i="3"/>
  <c r="N222" i="3"/>
  <c r="O20" i="3"/>
  <c r="N20" i="3"/>
  <c r="N296" i="3"/>
  <c r="O296" i="3"/>
  <c r="O206" i="3"/>
  <c r="N206" i="3"/>
  <c r="O148" i="3"/>
  <c r="N148" i="3"/>
  <c r="O93" i="3"/>
  <c r="N93" i="3"/>
  <c r="O34" i="3"/>
  <c r="N34" i="3"/>
  <c r="O43" i="3"/>
  <c r="N43" i="3"/>
  <c r="O254" i="3"/>
  <c r="N254" i="3"/>
  <c r="O166" i="3"/>
  <c r="N166" i="3"/>
  <c r="O305" i="3"/>
  <c r="N305" i="3"/>
  <c r="O174" i="3"/>
  <c r="N174" i="3"/>
  <c r="O238" i="3"/>
  <c r="N238" i="3"/>
  <c r="O106" i="3"/>
  <c r="N106" i="3"/>
  <c r="O97" i="3"/>
  <c r="N97" i="3"/>
  <c r="O168" i="3"/>
  <c r="N168" i="3"/>
  <c r="N270" i="3"/>
  <c r="O270" i="3"/>
  <c r="N292" i="3"/>
  <c r="O292" i="3"/>
  <c r="N62" i="3"/>
  <c r="P62" i="3" s="1"/>
  <c r="O202" i="3"/>
  <c r="N202" i="3"/>
  <c r="O48" i="3"/>
  <c r="N48" i="3"/>
  <c r="N94" i="3"/>
  <c r="O94" i="3"/>
  <c r="O124" i="3"/>
  <c r="N124" i="3"/>
  <c r="O175" i="3"/>
  <c r="N175" i="3"/>
  <c r="O182" i="3"/>
  <c r="N182" i="3"/>
  <c r="P171" i="3"/>
  <c r="P224" i="3"/>
  <c r="Q224" i="3" s="1"/>
  <c r="P50" i="3"/>
  <c r="P103" i="3"/>
  <c r="P19" i="3"/>
  <c r="P156" i="3"/>
  <c r="P151" i="3"/>
  <c r="P162" i="3"/>
  <c r="Q288" i="3"/>
  <c r="T288" i="3" s="1"/>
  <c r="Q159" i="3"/>
  <c r="T159" i="3" s="1"/>
  <c r="Q314" i="3"/>
  <c r="Q214" i="3"/>
  <c r="T214" i="3" s="1"/>
  <c r="Q220" i="3"/>
  <c r="T220" i="3" s="1"/>
  <c r="Q59" i="3"/>
  <c r="T59" i="3" s="1"/>
  <c r="Q134" i="3"/>
  <c r="T134" i="3" s="1"/>
  <c r="Q223" i="3"/>
  <c r="T223" i="3" s="1"/>
  <c r="Q122" i="3"/>
  <c r="T122" i="3" s="1"/>
  <c r="Q33" i="3"/>
  <c r="T33" i="3" s="1"/>
  <c r="Q29" i="3"/>
  <c r="T29" i="3" s="1"/>
  <c r="Q11" i="3"/>
  <c r="T11" i="3" s="1"/>
  <c r="Q232" i="3"/>
  <c r="T232" i="3" s="1"/>
  <c r="Q289" i="3"/>
  <c r="T289" i="3" s="1"/>
  <c r="Q163" i="3"/>
  <c r="T163" i="3" s="1"/>
  <c r="Q21" i="3"/>
  <c r="T21" i="3" s="1"/>
  <c r="Q13" i="3"/>
  <c r="T13" i="3" s="1"/>
  <c r="Q121" i="3"/>
  <c r="T121" i="3" s="1"/>
  <c r="Q155" i="3"/>
  <c r="T155" i="3" s="1"/>
  <c r="Q187" i="3"/>
  <c r="T187" i="3" s="1"/>
  <c r="Q301" i="3"/>
  <c r="T301" i="3" s="1"/>
  <c r="Q15" i="3"/>
  <c r="T15" i="3" s="1"/>
  <c r="Q73" i="3"/>
  <c r="T73" i="3" s="1"/>
  <c r="Q22" i="3"/>
  <c r="T22" i="3" s="1"/>
  <c r="Q14" i="3"/>
  <c r="T14" i="3" s="1"/>
  <c r="Q81" i="3"/>
  <c r="T81" i="3" s="1"/>
  <c r="Q117" i="3"/>
  <c r="T117" i="3" s="1"/>
  <c r="Q165" i="3"/>
  <c r="T165" i="3" s="1"/>
  <c r="Q86" i="3"/>
  <c r="T86" i="3" s="1"/>
  <c r="Q244" i="3"/>
  <c r="T244" i="3" s="1"/>
  <c r="Q264" i="3"/>
  <c r="T264" i="3" s="1"/>
  <c r="Q31" i="3"/>
  <c r="T31" i="3" s="1"/>
  <c r="Q252" i="3"/>
  <c r="T252" i="3" s="1"/>
  <c r="Q205" i="3"/>
  <c r="T205" i="3" s="1"/>
  <c r="Q143" i="3"/>
  <c r="T143" i="3" s="1"/>
  <c r="Q114" i="3"/>
  <c r="T114" i="3" s="1"/>
  <c r="Q276" i="3"/>
  <c r="T276" i="3" s="1"/>
  <c r="Q110" i="3"/>
  <c r="T110" i="3" s="1"/>
  <c r="Q49" i="3"/>
  <c r="T49" i="3" s="1"/>
  <c r="Q312" i="3"/>
  <c r="T312" i="3" s="1"/>
  <c r="Q246" i="3"/>
  <c r="T246" i="3" s="1"/>
  <c r="Q297" i="3"/>
  <c r="T297" i="3" s="1"/>
  <c r="Q176" i="3"/>
  <c r="T176" i="3" s="1"/>
  <c r="Q321" i="3"/>
  <c r="T321" i="3" s="1"/>
  <c r="Q107" i="3"/>
  <c r="T107" i="3" s="1"/>
  <c r="Q193" i="3"/>
  <c r="T193" i="3" s="1"/>
  <c r="Q52" i="3"/>
  <c r="T52" i="3" s="1"/>
  <c r="Q235" i="3"/>
  <c r="T235" i="3" s="1"/>
  <c r="Q318" i="3"/>
  <c r="T318" i="3" s="1"/>
  <c r="Q35" i="3"/>
  <c r="T35" i="3" s="1"/>
  <c r="Q201" i="3"/>
  <c r="T201" i="3" s="1"/>
  <c r="Q79" i="3"/>
  <c r="T79" i="3" s="1"/>
  <c r="Q196" i="3"/>
  <c r="T196" i="3" s="1"/>
  <c r="Q178" i="3"/>
  <c r="T178" i="3" s="1"/>
  <c r="Q181" i="3"/>
  <c r="T181" i="3" s="1"/>
  <c r="Q147" i="3"/>
  <c r="T147" i="3" s="1"/>
  <c r="Q112" i="3"/>
  <c r="T112" i="3" s="1"/>
  <c r="Q227" i="3"/>
  <c r="T227" i="3" s="1"/>
  <c r="Q71" i="3"/>
  <c r="T71" i="3" s="1"/>
  <c r="Q115" i="3"/>
  <c r="T115" i="3" s="1"/>
  <c r="Q77" i="3"/>
  <c r="T77" i="3" s="1"/>
  <c r="Q184" i="3"/>
  <c r="T184" i="3" s="1"/>
  <c r="Q75" i="3"/>
  <c r="T75" i="3" s="1"/>
  <c r="Q113" i="3"/>
  <c r="T113" i="3" s="1"/>
  <c r="Q54" i="3"/>
  <c r="T54" i="3" s="1"/>
  <c r="Q169" i="3"/>
  <c r="T169" i="3" s="1"/>
  <c r="Q78" i="3"/>
  <c r="T78" i="3" s="1"/>
  <c r="Q234" i="3"/>
  <c r="T234" i="3" s="1"/>
  <c r="Q104" i="3"/>
  <c r="T104" i="3" s="1"/>
  <c r="Q319" i="3"/>
  <c r="T319" i="3" s="1"/>
  <c r="Q84" i="3"/>
  <c r="T84" i="3" s="1"/>
  <c r="Q189" i="3"/>
  <c r="T189" i="3" s="1"/>
  <c r="Q116" i="3"/>
  <c r="T116" i="3" s="1"/>
  <c r="Q253" i="3"/>
  <c r="T253" i="3" s="1"/>
  <c r="Q63" i="3"/>
  <c r="T63" i="3" s="1"/>
  <c r="Q119" i="3"/>
  <c r="T119" i="3" s="1"/>
  <c r="Q38" i="3"/>
  <c r="T38" i="3" s="1"/>
  <c r="Q146" i="3"/>
  <c r="T146" i="3" s="1"/>
  <c r="Q260" i="3"/>
  <c r="T260" i="3" s="1"/>
  <c r="Q101" i="3"/>
  <c r="T101" i="3" s="1"/>
  <c r="Q57" i="3"/>
  <c r="T57" i="3" s="1"/>
  <c r="Q51" i="3"/>
  <c r="T51" i="3" s="1"/>
  <c r="Q102" i="3"/>
  <c r="T102" i="3" s="1"/>
  <c r="Q183" i="3"/>
  <c r="T183" i="3" s="1"/>
  <c r="Q23" i="3"/>
  <c r="T23" i="3" s="1"/>
  <c r="Q216" i="3"/>
  <c r="T216" i="3" s="1"/>
  <c r="Q256" i="3"/>
  <c r="T256" i="3" s="1"/>
  <c r="Q272" i="3"/>
  <c r="T272" i="3" s="1"/>
  <c r="Q96" i="3"/>
  <c r="T96" i="3" s="1"/>
  <c r="Q203" i="3"/>
  <c r="T203" i="3" s="1"/>
  <c r="Q240" i="3"/>
  <c r="T240" i="3" s="1"/>
  <c r="Q236" i="3"/>
  <c r="T236" i="3" s="1"/>
  <c r="Q158" i="3"/>
  <c r="T158" i="3" s="1"/>
  <c r="Q87" i="3"/>
  <c r="T87" i="3" s="1"/>
  <c r="Q92" i="3"/>
  <c r="T92" i="3" s="1"/>
  <c r="Q69" i="3"/>
  <c r="T69" i="3" s="1"/>
  <c r="Q37" i="3"/>
  <c r="T37" i="3" s="1"/>
  <c r="Q109" i="3"/>
  <c r="T109" i="3" s="1"/>
  <c r="Q233" i="3"/>
  <c r="T233" i="3" s="1"/>
  <c r="Q26" i="3"/>
  <c r="T26" i="3" s="1"/>
  <c r="Q99" i="3"/>
  <c r="T99" i="3" s="1"/>
  <c r="Q27" i="3"/>
  <c r="T27" i="3" s="1"/>
  <c r="Q41" i="3"/>
  <c r="T41" i="3" s="1"/>
  <c r="Q68" i="3"/>
  <c r="T68" i="3" s="1"/>
  <c r="Q39" i="3"/>
  <c r="T39" i="3" s="1"/>
  <c r="Q194" i="3"/>
  <c r="T194" i="3" s="1"/>
  <c r="Q217" i="3"/>
  <c r="T217" i="3" s="1"/>
  <c r="Q197" i="3"/>
  <c r="T197" i="3" s="1"/>
  <c r="Q83" i="3"/>
  <c r="T83" i="3" s="1"/>
  <c r="Q228" i="3"/>
  <c r="T228" i="3" s="1"/>
  <c r="Q67" i="3"/>
  <c r="T67" i="3" s="1"/>
  <c r="Q229" i="3"/>
  <c r="T229" i="3" s="1"/>
  <c r="Q231" i="3"/>
  <c r="T231" i="3" s="1"/>
  <c r="Q199" i="3"/>
  <c r="T199" i="3" s="1"/>
  <c r="Q89" i="3"/>
  <c r="T89" i="3" s="1"/>
  <c r="P204" i="3"/>
  <c r="P280" i="3"/>
  <c r="P306" i="3"/>
  <c r="P310" i="3"/>
  <c r="P45" i="3"/>
  <c r="P170" i="3"/>
  <c r="P118" i="3"/>
  <c r="P302" i="3"/>
  <c r="P230" i="3"/>
  <c r="P243" i="3"/>
  <c r="P179" i="3"/>
  <c r="P30" i="3"/>
  <c r="P200" i="3"/>
  <c r="P138" i="3"/>
  <c r="P190" i="3"/>
  <c r="P286" i="3"/>
  <c r="P127" i="3" l="1"/>
  <c r="Q127" i="3" s="1"/>
  <c r="T127" i="3" s="1"/>
  <c r="P271" i="3"/>
  <c r="Q271" i="3" s="1"/>
  <c r="T271" i="3" s="1"/>
  <c r="AE42" i="3"/>
  <c r="AD42" i="3"/>
  <c r="AA69" i="3"/>
  <c r="X69" i="3"/>
  <c r="AB69" i="3"/>
  <c r="Z69" i="3"/>
  <c r="AC69" i="3"/>
  <c r="Y69" i="3"/>
  <c r="P313" i="3"/>
  <c r="Q313" i="3" s="1"/>
  <c r="T313" i="3" s="1"/>
  <c r="O64" i="3"/>
  <c r="N64" i="3"/>
  <c r="P64" i="3" s="1"/>
  <c r="Q64" i="3" s="1"/>
  <c r="T64" i="3" s="1"/>
  <c r="AE90" i="3"/>
  <c r="AD90" i="3"/>
  <c r="AF90" i="3" s="1"/>
  <c r="AG90" i="3" s="1"/>
  <c r="AH90" i="3" s="1"/>
  <c r="D274" i="5"/>
  <c r="D144" i="5"/>
  <c r="D248" i="5"/>
  <c r="X14" i="3"/>
  <c r="AA14" i="3"/>
  <c r="D92" i="5"/>
  <c r="D40" i="5"/>
  <c r="D222" i="5"/>
  <c r="AC14" i="3"/>
  <c r="Y14" i="3"/>
  <c r="D66" i="5"/>
  <c r="D170" i="5"/>
  <c r="D300" i="5"/>
  <c r="AB14" i="3"/>
  <c r="D14" i="5"/>
  <c r="D118" i="5"/>
  <c r="D196" i="5"/>
  <c r="Z14" i="3"/>
  <c r="AD80" i="3"/>
  <c r="AE80" i="3"/>
  <c r="AE257" i="3"/>
  <c r="AD257" i="3"/>
  <c r="AE74" i="3"/>
  <c r="AD74" i="3"/>
  <c r="AE64" i="3"/>
  <c r="AD64" i="3"/>
  <c r="X175" i="3"/>
  <c r="Z175" i="3"/>
  <c r="AA175" i="3"/>
  <c r="AC175" i="3"/>
  <c r="Y175" i="3"/>
  <c r="AB175" i="3"/>
  <c r="AE127" i="3"/>
  <c r="AD127" i="3"/>
  <c r="AA55" i="3"/>
  <c r="AB55" i="3"/>
  <c r="Y55" i="3"/>
  <c r="AC55" i="3"/>
  <c r="X55" i="3"/>
  <c r="Z55" i="3"/>
  <c r="AE70" i="3"/>
  <c r="AD70" i="3"/>
  <c r="O70" i="3"/>
  <c r="N70" i="3"/>
  <c r="O279" i="3"/>
  <c r="N279" i="3"/>
  <c r="O80" i="3"/>
  <c r="N80" i="3"/>
  <c r="AB252" i="3"/>
  <c r="Z252" i="3"/>
  <c r="AC252" i="3"/>
  <c r="X252" i="3"/>
  <c r="Y252" i="3"/>
  <c r="AA252" i="3"/>
  <c r="AE225" i="3"/>
  <c r="AD225" i="3"/>
  <c r="AD315" i="3"/>
  <c r="AF315" i="3" s="1"/>
  <c r="AG315" i="3" s="1"/>
  <c r="AH315" i="3" s="1"/>
  <c r="AE315" i="3"/>
  <c r="O225" i="3"/>
  <c r="N225" i="3"/>
  <c r="P149" i="3"/>
  <c r="Q149" i="3" s="1"/>
  <c r="T149" i="3" s="1"/>
  <c r="AE180" i="3"/>
  <c r="AD180" i="3"/>
  <c r="AF180" i="3" s="1"/>
  <c r="AG180" i="3" s="1"/>
  <c r="AH180" i="3" s="1"/>
  <c r="X248" i="3"/>
  <c r="AE248" i="3" s="1"/>
  <c r="Y248" i="3"/>
  <c r="AC248" i="3"/>
  <c r="Z248" i="3"/>
  <c r="AB248" i="3"/>
  <c r="AA248" i="3"/>
  <c r="X122" i="3"/>
  <c r="AE122" i="3" s="1"/>
  <c r="Z122" i="3"/>
  <c r="AC122" i="3"/>
  <c r="Y122" i="3"/>
  <c r="AB122" i="3"/>
  <c r="AA122" i="3"/>
  <c r="AD279" i="3"/>
  <c r="AE279" i="3"/>
  <c r="AD60" i="3"/>
  <c r="AE60" i="3"/>
  <c r="AA65" i="3"/>
  <c r="X65" i="3"/>
  <c r="AB65" i="3"/>
  <c r="Z65" i="3"/>
  <c r="AC65" i="3"/>
  <c r="Y65" i="3"/>
  <c r="P173" i="3"/>
  <c r="X37" i="3"/>
  <c r="AE37" i="3" s="1"/>
  <c r="Z37" i="3"/>
  <c r="AC37" i="3"/>
  <c r="Y37" i="3"/>
  <c r="AB37" i="3"/>
  <c r="AA37" i="3"/>
  <c r="AA310" i="3"/>
  <c r="AB310" i="3"/>
  <c r="Z310" i="3"/>
  <c r="AC310" i="3"/>
  <c r="Y310" i="3"/>
  <c r="X310" i="3"/>
  <c r="AB85" i="3"/>
  <c r="Z85" i="3"/>
  <c r="AC85" i="3"/>
  <c r="Y85" i="3"/>
  <c r="AA85" i="3"/>
  <c r="X85" i="3"/>
  <c r="AC189" i="3"/>
  <c r="Y189" i="3"/>
  <c r="AA189" i="3"/>
  <c r="X189" i="3"/>
  <c r="AB189" i="3"/>
  <c r="Z189" i="3"/>
  <c r="AF63" i="3"/>
  <c r="Q304" i="3"/>
  <c r="T304" i="3" s="1"/>
  <c r="P85" i="3"/>
  <c r="Q85" i="3" s="1"/>
  <c r="T85" i="3" s="1"/>
  <c r="D6" i="5"/>
  <c r="B8" i="4"/>
  <c r="AD9" i="3"/>
  <c r="AF9" i="3" s="1"/>
  <c r="N100" i="3"/>
  <c r="AF41" i="3"/>
  <c r="AF115" i="3"/>
  <c r="AF320" i="3"/>
  <c r="AG320" i="3" s="1"/>
  <c r="AH320" i="3" s="1"/>
  <c r="AF33" i="3"/>
  <c r="AF300" i="3"/>
  <c r="AF87" i="3"/>
  <c r="AF286" i="3"/>
  <c r="AF181" i="3"/>
  <c r="F60" i="5"/>
  <c r="F164" i="5"/>
  <c r="F268" i="5"/>
  <c r="F34" i="5"/>
  <c r="F138" i="5"/>
  <c r="F242" i="5"/>
  <c r="F190" i="5"/>
  <c r="F216" i="5"/>
  <c r="F86" i="5"/>
  <c r="F294" i="5"/>
  <c r="F320" i="5"/>
  <c r="F112" i="5"/>
  <c r="F45" i="5"/>
  <c r="F149" i="5"/>
  <c r="F253" i="5"/>
  <c r="F71" i="5"/>
  <c r="F175" i="5"/>
  <c r="F279" i="5"/>
  <c r="F123" i="5"/>
  <c r="F97" i="5"/>
  <c r="F305" i="5"/>
  <c r="F201" i="5"/>
  <c r="F227" i="5"/>
  <c r="F19" i="5"/>
  <c r="F110" i="5"/>
  <c r="F214" i="5"/>
  <c r="F318" i="5"/>
  <c r="F84" i="5"/>
  <c r="F188" i="5"/>
  <c r="F292" i="5"/>
  <c r="F58" i="5"/>
  <c r="F266" i="5"/>
  <c r="F136" i="5"/>
  <c r="F162" i="5"/>
  <c r="F32" i="5"/>
  <c r="F240" i="5"/>
  <c r="F24" i="5"/>
  <c r="F128" i="5"/>
  <c r="F232" i="5"/>
  <c r="F50" i="5"/>
  <c r="F154" i="5"/>
  <c r="F258" i="5"/>
  <c r="F102" i="5"/>
  <c r="F310" i="5"/>
  <c r="F76" i="5"/>
  <c r="F284" i="5"/>
  <c r="F206" i="5"/>
  <c r="F180" i="5"/>
  <c r="E15" i="5"/>
  <c r="E41" i="5"/>
  <c r="E171" i="5"/>
  <c r="E145" i="5"/>
  <c r="E197" i="5"/>
  <c r="E223" i="5"/>
  <c r="E249" i="5"/>
  <c r="E67" i="5"/>
  <c r="E275" i="5"/>
  <c r="E93" i="5"/>
  <c r="E301" i="5"/>
  <c r="E119" i="5"/>
  <c r="E85" i="5"/>
  <c r="E241" i="5"/>
  <c r="E59" i="5"/>
  <c r="E267" i="5"/>
  <c r="E33" i="5"/>
  <c r="E293" i="5"/>
  <c r="E111" i="5"/>
  <c r="E319" i="5"/>
  <c r="E163" i="5"/>
  <c r="E189" i="5"/>
  <c r="E137" i="5"/>
  <c r="E215" i="5"/>
  <c r="E27" i="5"/>
  <c r="E53" i="5"/>
  <c r="E209" i="5"/>
  <c r="E235" i="5"/>
  <c r="E105" i="5"/>
  <c r="E261" i="5"/>
  <c r="E79" i="5"/>
  <c r="E287" i="5"/>
  <c r="E313" i="5"/>
  <c r="E131" i="5"/>
  <c r="E183" i="5"/>
  <c r="E157" i="5"/>
  <c r="E61" i="5"/>
  <c r="E35" i="5"/>
  <c r="E321" i="5"/>
  <c r="E139" i="5"/>
  <c r="E165" i="5"/>
  <c r="E191" i="5"/>
  <c r="E217" i="5"/>
  <c r="E243" i="5"/>
  <c r="E295" i="5"/>
  <c r="E113" i="5"/>
  <c r="E269" i="5"/>
  <c r="E87" i="5"/>
  <c r="E22" i="5"/>
  <c r="E178" i="5"/>
  <c r="E152" i="5"/>
  <c r="E230" i="5"/>
  <c r="E74" i="5"/>
  <c r="E282" i="5"/>
  <c r="E48" i="5"/>
  <c r="E126" i="5"/>
  <c r="E100" i="5"/>
  <c r="E308" i="5"/>
  <c r="E204" i="5"/>
  <c r="E256" i="5"/>
  <c r="E13" i="5"/>
  <c r="E117" i="5"/>
  <c r="E39" i="5"/>
  <c r="E273" i="5"/>
  <c r="E91" i="5"/>
  <c r="E299" i="5"/>
  <c r="E143" i="5"/>
  <c r="E169" i="5"/>
  <c r="E195" i="5"/>
  <c r="E247" i="5"/>
  <c r="E65" i="5"/>
  <c r="E221" i="5"/>
  <c r="AF230" i="3"/>
  <c r="F74" i="5"/>
  <c r="F178" i="5"/>
  <c r="F282" i="5"/>
  <c r="F100" i="5"/>
  <c r="F204" i="5"/>
  <c r="F308" i="5"/>
  <c r="F48" i="5"/>
  <c r="F152" i="5"/>
  <c r="F256" i="5"/>
  <c r="F22" i="5"/>
  <c r="F126" i="5"/>
  <c r="F230" i="5"/>
  <c r="AF7" i="3"/>
  <c r="AG7" i="3" s="1"/>
  <c r="AH7" i="3" s="1"/>
  <c r="F7" i="5" s="1"/>
  <c r="F44" i="5"/>
  <c r="F148" i="5"/>
  <c r="F252" i="5"/>
  <c r="F18" i="5"/>
  <c r="F122" i="5"/>
  <c r="F226" i="5"/>
  <c r="F200" i="5"/>
  <c r="F70" i="5"/>
  <c r="F278" i="5"/>
  <c r="F96" i="5"/>
  <c r="F304" i="5"/>
  <c r="F174" i="5"/>
  <c r="AF312" i="3"/>
  <c r="F106" i="5"/>
  <c r="F210" i="5"/>
  <c r="F314" i="5"/>
  <c r="F80" i="5"/>
  <c r="F184" i="5"/>
  <c r="F288" i="5"/>
  <c r="F28" i="5"/>
  <c r="F132" i="5"/>
  <c r="F236" i="5"/>
  <c r="F54" i="5"/>
  <c r="F158" i="5"/>
  <c r="F262" i="5"/>
  <c r="F94" i="5"/>
  <c r="F198" i="5"/>
  <c r="F302" i="5"/>
  <c r="F68" i="5"/>
  <c r="F172" i="5"/>
  <c r="F276" i="5"/>
  <c r="F120" i="5"/>
  <c r="F146" i="5"/>
  <c r="F16" i="5"/>
  <c r="F224" i="5"/>
  <c r="F250" i="5"/>
  <c r="F42" i="5"/>
  <c r="F36" i="5"/>
  <c r="F140" i="5"/>
  <c r="F244" i="5"/>
  <c r="F62" i="5"/>
  <c r="F166" i="5"/>
  <c r="F270" i="5"/>
  <c r="F114" i="5"/>
  <c r="F218" i="5"/>
  <c r="F88" i="5"/>
  <c r="F192" i="5"/>
  <c r="F296" i="5"/>
  <c r="F20" i="5"/>
  <c r="F124" i="5"/>
  <c r="F228" i="5"/>
  <c r="F46" i="5"/>
  <c r="F150" i="5"/>
  <c r="F254" i="5"/>
  <c r="F98" i="5"/>
  <c r="F202" i="5"/>
  <c r="F306" i="5"/>
  <c r="F72" i="5"/>
  <c r="F176" i="5"/>
  <c r="F280" i="5"/>
  <c r="J304" i="5"/>
  <c r="G304" i="5"/>
  <c r="J148" i="5"/>
  <c r="G148" i="5"/>
  <c r="G70" i="5"/>
  <c r="J70" i="5"/>
  <c r="J288" i="5"/>
  <c r="G288" i="5"/>
  <c r="J132" i="5"/>
  <c r="G132" i="5"/>
  <c r="G262" i="5"/>
  <c r="J262" i="5"/>
  <c r="G224" i="5"/>
  <c r="J224" i="5"/>
  <c r="J68" i="5"/>
  <c r="G68" i="5"/>
  <c r="G198" i="5"/>
  <c r="J198" i="5"/>
  <c r="J284" i="5"/>
  <c r="G284" i="5"/>
  <c r="G154" i="5"/>
  <c r="J154" i="5"/>
  <c r="J258" i="5"/>
  <c r="G258" i="5"/>
  <c r="J244" i="5"/>
  <c r="G244" i="5"/>
  <c r="J140" i="5"/>
  <c r="G140" i="5"/>
  <c r="E11" i="5"/>
  <c r="E141" i="5"/>
  <c r="E193" i="5"/>
  <c r="E219" i="5"/>
  <c r="E37" i="5"/>
  <c r="E245" i="5"/>
  <c r="E63" i="5"/>
  <c r="E271" i="5"/>
  <c r="E89" i="5"/>
  <c r="E297" i="5"/>
  <c r="E115" i="5"/>
  <c r="E167" i="5"/>
  <c r="G96" i="5"/>
  <c r="J96" i="5"/>
  <c r="J200" i="5"/>
  <c r="G200" i="5"/>
  <c r="G226" i="5"/>
  <c r="J226" i="5"/>
  <c r="J236" i="5"/>
  <c r="G236" i="5"/>
  <c r="J28" i="5"/>
  <c r="G28" i="5"/>
  <c r="G54" i="5"/>
  <c r="J54" i="5"/>
  <c r="G302" i="5"/>
  <c r="J302" i="5"/>
  <c r="J250" i="5"/>
  <c r="G250" i="5"/>
  <c r="G16" i="5"/>
  <c r="J16" i="5"/>
  <c r="J180" i="5"/>
  <c r="G180" i="5"/>
  <c r="J76" i="5"/>
  <c r="G76" i="5"/>
  <c r="G50" i="5"/>
  <c r="J50" i="5"/>
  <c r="G192" i="5"/>
  <c r="J192" i="5"/>
  <c r="J36" i="5"/>
  <c r="G36" i="5"/>
  <c r="G166" i="5"/>
  <c r="J166" i="5"/>
  <c r="E21" i="5"/>
  <c r="E47" i="5"/>
  <c r="E73" i="5"/>
  <c r="E177" i="5"/>
  <c r="E203" i="5"/>
  <c r="E125" i="5"/>
  <c r="E229" i="5"/>
  <c r="E255" i="5"/>
  <c r="E281" i="5"/>
  <c r="E99" i="5"/>
  <c r="E307" i="5"/>
  <c r="E151" i="5"/>
  <c r="E26" i="5"/>
  <c r="E130" i="5"/>
  <c r="E104" i="5"/>
  <c r="E182" i="5"/>
  <c r="E156" i="5"/>
  <c r="E234" i="5"/>
  <c r="E260" i="5"/>
  <c r="E78" i="5"/>
  <c r="E312" i="5"/>
  <c r="E286" i="5"/>
  <c r="E52" i="5"/>
  <c r="E208" i="5"/>
  <c r="E31" i="5"/>
  <c r="E161" i="5"/>
  <c r="E187" i="5"/>
  <c r="E213" i="5"/>
  <c r="E239" i="5"/>
  <c r="E57" i="5"/>
  <c r="E109" i="5"/>
  <c r="E265" i="5"/>
  <c r="E83" i="5"/>
  <c r="E291" i="5"/>
  <c r="E317" i="5"/>
  <c r="E135" i="5"/>
  <c r="E29" i="5"/>
  <c r="E133" i="5"/>
  <c r="E289" i="5"/>
  <c r="E107" i="5"/>
  <c r="E315" i="5"/>
  <c r="E81" i="5"/>
  <c r="E159" i="5"/>
  <c r="E185" i="5"/>
  <c r="E211" i="5"/>
  <c r="E237" i="5"/>
  <c r="E55" i="5"/>
  <c r="E263" i="5"/>
  <c r="F89" i="5"/>
  <c r="F193" i="5"/>
  <c r="F297" i="5"/>
  <c r="F63" i="5"/>
  <c r="F167" i="5"/>
  <c r="F271" i="5"/>
  <c r="F11" i="5"/>
  <c r="F115" i="5"/>
  <c r="F219" i="5"/>
  <c r="F37" i="5"/>
  <c r="F141" i="5"/>
  <c r="F245" i="5"/>
  <c r="F61" i="5"/>
  <c r="F165" i="5"/>
  <c r="F269" i="5"/>
  <c r="F87" i="5"/>
  <c r="F191" i="5"/>
  <c r="F295" i="5"/>
  <c r="F35" i="5"/>
  <c r="F243" i="5"/>
  <c r="F217" i="5"/>
  <c r="F139" i="5"/>
  <c r="F113" i="5"/>
  <c r="F321" i="5"/>
  <c r="F78" i="5"/>
  <c r="F182" i="5"/>
  <c r="F286" i="5"/>
  <c r="F104" i="5"/>
  <c r="F208" i="5"/>
  <c r="F312" i="5"/>
  <c r="F52" i="5"/>
  <c r="F260" i="5"/>
  <c r="F26" i="5"/>
  <c r="F234" i="5"/>
  <c r="F156" i="5"/>
  <c r="F130" i="5"/>
  <c r="J7" i="5"/>
  <c r="G7" i="5"/>
  <c r="E43" i="5"/>
  <c r="E69" i="5"/>
  <c r="E17" i="5"/>
  <c r="E121" i="5"/>
  <c r="E225" i="5"/>
  <c r="E251" i="5"/>
  <c r="E277" i="5"/>
  <c r="E95" i="5"/>
  <c r="E303" i="5"/>
  <c r="E147" i="5"/>
  <c r="E173" i="5"/>
  <c r="E199" i="5"/>
  <c r="G174" i="5"/>
  <c r="J174" i="5"/>
  <c r="G122" i="5"/>
  <c r="J122" i="5"/>
  <c r="J18" i="5"/>
  <c r="G18" i="5"/>
  <c r="G158" i="5"/>
  <c r="J158" i="5"/>
  <c r="J314" i="5"/>
  <c r="G314" i="5"/>
  <c r="J184" i="5"/>
  <c r="G184" i="5"/>
  <c r="G94" i="5"/>
  <c r="J94" i="5"/>
  <c r="J172" i="5"/>
  <c r="G172" i="5"/>
  <c r="J120" i="5"/>
  <c r="G120" i="5"/>
  <c r="J232" i="5"/>
  <c r="G232" i="5"/>
  <c r="G310" i="5"/>
  <c r="J310" i="5"/>
  <c r="G24" i="5"/>
  <c r="J24" i="5"/>
  <c r="G296" i="5"/>
  <c r="J296" i="5"/>
  <c r="G62" i="5"/>
  <c r="J62" i="5"/>
  <c r="J88" i="5"/>
  <c r="G88" i="5"/>
  <c r="E49" i="5"/>
  <c r="E101" i="5"/>
  <c r="E257" i="5"/>
  <c r="E75" i="5"/>
  <c r="E283" i="5"/>
  <c r="E309" i="5"/>
  <c r="E127" i="5"/>
  <c r="E153" i="5"/>
  <c r="E179" i="5"/>
  <c r="E231" i="5"/>
  <c r="E23" i="5"/>
  <c r="E205" i="5"/>
  <c r="E14" i="5"/>
  <c r="E66" i="5"/>
  <c r="E274" i="5"/>
  <c r="E118" i="5"/>
  <c r="E92" i="5"/>
  <c r="E40" i="5"/>
  <c r="E170" i="5"/>
  <c r="E196" i="5"/>
  <c r="E144" i="5"/>
  <c r="E248" i="5"/>
  <c r="E222" i="5"/>
  <c r="E300" i="5"/>
  <c r="J252" i="5"/>
  <c r="G252" i="5"/>
  <c r="G278" i="5"/>
  <c r="J278" i="5"/>
  <c r="J44" i="5"/>
  <c r="G44" i="5"/>
  <c r="G80" i="5"/>
  <c r="J80" i="5"/>
  <c r="G106" i="5"/>
  <c r="J106" i="5"/>
  <c r="G210" i="5"/>
  <c r="J210" i="5"/>
  <c r="G276" i="5"/>
  <c r="J276" i="5"/>
  <c r="G42" i="5"/>
  <c r="J42" i="5"/>
  <c r="G146" i="5"/>
  <c r="J146" i="5"/>
  <c r="G128" i="5"/>
  <c r="J128" i="5"/>
  <c r="G206" i="5"/>
  <c r="J206" i="5"/>
  <c r="G102" i="5"/>
  <c r="J102" i="5"/>
  <c r="G270" i="5"/>
  <c r="J270" i="5"/>
  <c r="G218" i="5"/>
  <c r="J218" i="5"/>
  <c r="G114" i="5"/>
  <c r="J114" i="5"/>
  <c r="F249" i="5"/>
  <c r="F301" i="5"/>
  <c r="F15" i="5"/>
  <c r="F67" i="5"/>
  <c r="F119" i="5"/>
  <c r="F41" i="5"/>
  <c r="F171" i="5"/>
  <c r="F93" i="5"/>
  <c r="F223" i="5"/>
  <c r="F145" i="5"/>
  <c r="F275" i="5"/>
  <c r="F197" i="5"/>
  <c r="P100" i="3"/>
  <c r="Q100" i="3" s="1"/>
  <c r="T100" i="3" s="1"/>
  <c r="N95" i="3"/>
  <c r="P95" i="3" s="1"/>
  <c r="Q95" i="3" s="1"/>
  <c r="T95" i="3" s="1"/>
  <c r="N8" i="3"/>
  <c r="P8" i="3" s="1"/>
  <c r="Q8" i="3" s="1"/>
  <c r="T8" i="3" s="1"/>
  <c r="E8" i="5" s="1"/>
  <c r="AH190" i="3"/>
  <c r="AH62" i="3"/>
  <c r="AD8" i="3"/>
  <c r="AF8" i="3" s="1"/>
  <c r="AG8" i="3" s="1"/>
  <c r="AH8" i="3" s="1"/>
  <c r="F8" i="5" s="1"/>
  <c r="AH143" i="3"/>
  <c r="AH92" i="3"/>
  <c r="J6" i="5"/>
  <c r="G6" i="5"/>
  <c r="AD100" i="3"/>
  <c r="AF100" i="3" s="1"/>
  <c r="AG100" i="3" s="1"/>
  <c r="AH100" i="3" s="1"/>
  <c r="AD95" i="3"/>
  <c r="N9" i="3"/>
  <c r="P9" i="3" s="1"/>
  <c r="Q9" i="3" s="1"/>
  <c r="AG314" i="3"/>
  <c r="AH314" i="3" s="1"/>
  <c r="AG286" i="3"/>
  <c r="AH286" i="3" s="1"/>
  <c r="AG41" i="3"/>
  <c r="AH41" i="3" s="1"/>
  <c r="AG67" i="3"/>
  <c r="AH67" i="3" s="1"/>
  <c r="AG243" i="3"/>
  <c r="AH243" i="3" s="1"/>
  <c r="AG206" i="3"/>
  <c r="AH206" i="3" s="1"/>
  <c r="AG300" i="3"/>
  <c r="AH300" i="3" s="1"/>
  <c r="AG87" i="3"/>
  <c r="AH87" i="3" s="1"/>
  <c r="AG112" i="3"/>
  <c r="AH112" i="3" s="1"/>
  <c r="AG165" i="3"/>
  <c r="AH165" i="3" s="1"/>
  <c r="AG230" i="3"/>
  <c r="AH230" i="3" s="1"/>
  <c r="AG264" i="3"/>
  <c r="AH264" i="3" s="1"/>
  <c r="AG68" i="3"/>
  <c r="AH68" i="3" s="1"/>
  <c r="AG170" i="3"/>
  <c r="AH170" i="3" s="1"/>
  <c r="AG270" i="3"/>
  <c r="AH270" i="3" s="1"/>
  <c r="AG211" i="3"/>
  <c r="AH211" i="3" s="1"/>
  <c r="AG27" i="3"/>
  <c r="AH27" i="3" s="1"/>
  <c r="AG119" i="3"/>
  <c r="AH119" i="3" s="1"/>
  <c r="AG49" i="3"/>
  <c r="AH49" i="3" s="1"/>
  <c r="AG33" i="3"/>
  <c r="AH33" i="3" s="1"/>
  <c r="AG227" i="3"/>
  <c r="AH227" i="3" s="1"/>
  <c r="AG77" i="3"/>
  <c r="AH77" i="3" s="1"/>
  <c r="AG181" i="3"/>
  <c r="AH181" i="3" s="1"/>
  <c r="AG61" i="3"/>
  <c r="AH61" i="3" s="1"/>
  <c r="AG163" i="3"/>
  <c r="AH163" i="3" s="1"/>
  <c r="AG43" i="3"/>
  <c r="AH43" i="3" s="1"/>
  <c r="AG185" i="3"/>
  <c r="AH185" i="3" s="1"/>
  <c r="AG115" i="3"/>
  <c r="AH115" i="3" s="1"/>
  <c r="AG105" i="3"/>
  <c r="AH105" i="3" s="1"/>
  <c r="AG276" i="3"/>
  <c r="AH276" i="3" s="1"/>
  <c r="AG23" i="3"/>
  <c r="AH23" i="3" s="1"/>
  <c r="AG154" i="3"/>
  <c r="AH154" i="3" s="1"/>
  <c r="AG245" i="3"/>
  <c r="AH245" i="3" s="1"/>
  <c r="AG254" i="3"/>
  <c r="AH254" i="3" s="1"/>
  <c r="AG284" i="3"/>
  <c r="AH284" i="3" s="1"/>
  <c r="AF159" i="3"/>
  <c r="AG226" i="3"/>
  <c r="AH226" i="3" s="1"/>
  <c r="AG288" i="3"/>
  <c r="AH288" i="3" s="1"/>
  <c r="AG31" i="3"/>
  <c r="AH31" i="3" s="1"/>
  <c r="AG134" i="3"/>
  <c r="AH134" i="3" s="1"/>
  <c r="AG307" i="3"/>
  <c r="AH307" i="3" s="1"/>
  <c r="AD12" i="3"/>
  <c r="AG256" i="3"/>
  <c r="AH256" i="3" s="1"/>
  <c r="AG63" i="3"/>
  <c r="AH63" i="3" s="1"/>
  <c r="AG236" i="3"/>
  <c r="AH236" i="3" s="1"/>
  <c r="AG262" i="3"/>
  <c r="AH262" i="3" s="1"/>
  <c r="AG193" i="3"/>
  <c r="AH193" i="3" s="1"/>
  <c r="AG138" i="3"/>
  <c r="AH138" i="3" s="1"/>
  <c r="AG317" i="3"/>
  <c r="AH317" i="3" s="1"/>
  <c r="AG146" i="3"/>
  <c r="AH146" i="3" s="1"/>
  <c r="AG268" i="3"/>
  <c r="AH268" i="3" s="1"/>
  <c r="AG177" i="3"/>
  <c r="AH177" i="3" s="1"/>
  <c r="AG109" i="3"/>
  <c r="AH109" i="3" s="1"/>
  <c r="AG219" i="3"/>
  <c r="AH219" i="3" s="1"/>
  <c r="AG117" i="3"/>
  <c r="AH117" i="3" s="1"/>
  <c r="AG200" i="3"/>
  <c r="AH200" i="3" s="1"/>
  <c r="AG13" i="3"/>
  <c r="AH13" i="3" s="1"/>
  <c r="AG205" i="3"/>
  <c r="AH205" i="3" s="1"/>
  <c r="AG47" i="3"/>
  <c r="AH47" i="3" s="1"/>
  <c r="AG106" i="3"/>
  <c r="AH106" i="3" s="1"/>
  <c r="AG29" i="3"/>
  <c r="AH29" i="3" s="1"/>
  <c r="AG45" i="3"/>
  <c r="AH45" i="3" s="1"/>
  <c r="AG30" i="3"/>
  <c r="AH30" i="3" s="1"/>
  <c r="AG86" i="3"/>
  <c r="AH86" i="3" s="1"/>
  <c r="AG142" i="3"/>
  <c r="AH142" i="3" s="1"/>
  <c r="AF238" i="3"/>
  <c r="AG280" i="3"/>
  <c r="AH280" i="3" s="1"/>
  <c r="AF212" i="3"/>
  <c r="AF83" i="3"/>
  <c r="AF291" i="3"/>
  <c r="AG260" i="3"/>
  <c r="AH260" i="3" s="1"/>
  <c r="AG126" i="3"/>
  <c r="AH126" i="3" s="1"/>
  <c r="AG292" i="3"/>
  <c r="AH292" i="3" s="1"/>
  <c r="AG214" i="3"/>
  <c r="AH214" i="3" s="1"/>
  <c r="AG222" i="3"/>
  <c r="AH222" i="3" s="1"/>
  <c r="AG232" i="3"/>
  <c r="AH232" i="3" s="1"/>
  <c r="AG25" i="3"/>
  <c r="AH25" i="3" s="1"/>
  <c r="AG312" i="3"/>
  <c r="AH312" i="3" s="1"/>
  <c r="AG218" i="3"/>
  <c r="AH218" i="3" s="1"/>
  <c r="AG75" i="3"/>
  <c r="AH75" i="3" s="1"/>
  <c r="AG302" i="3"/>
  <c r="AH302" i="3" s="1"/>
  <c r="AG9" i="3"/>
  <c r="AH9" i="3" s="1"/>
  <c r="F9" i="5" s="1"/>
  <c r="AG71" i="3"/>
  <c r="AH71" i="3" s="1"/>
  <c r="AG57" i="3"/>
  <c r="AH57" i="3" s="1"/>
  <c r="AF81" i="3"/>
  <c r="AG17" i="3"/>
  <c r="AH17" i="3" s="1"/>
  <c r="AF178" i="3"/>
  <c r="AG166" i="3"/>
  <c r="AH166" i="3" s="1"/>
  <c r="AG272" i="3"/>
  <c r="AH272" i="3" s="1"/>
  <c r="AF197" i="3"/>
  <c r="AG103" i="3"/>
  <c r="AH103" i="3" s="1"/>
  <c r="AE12" i="3"/>
  <c r="AG246" i="3"/>
  <c r="AH246" i="3" s="1"/>
  <c r="AG79" i="3"/>
  <c r="AH79" i="3" s="1"/>
  <c r="AG130" i="3"/>
  <c r="AH130" i="3" s="1"/>
  <c r="AG203" i="3"/>
  <c r="AH203" i="3" s="1"/>
  <c r="AG240" i="3"/>
  <c r="AH240" i="3" s="1"/>
  <c r="AG221" i="3"/>
  <c r="AH221" i="3" s="1"/>
  <c r="AG196" i="3"/>
  <c r="AH196" i="3" s="1"/>
  <c r="AG158" i="3"/>
  <c r="AH158" i="3" s="1"/>
  <c r="AE95" i="3"/>
  <c r="AG150" i="3"/>
  <c r="AH150" i="3" s="1"/>
  <c r="AG108" i="3"/>
  <c r="AH108" i="3" s="1"/>
  <c r="AG145" i="3"/>
  <c r="AH145" i="3" s="1"/>
  <c r="AG124" i="3"/>
  <c r="AH124" i="3" s="1"/>
  <c r="AG123" i="3"/>
  <c r="AH123" i="3" s="1"/>
  <c r="AG21" i="3"/>
  <c r="AH21" i="3" s="1"/>
  <c r="AG93" i="3"/>
  <c r="AH93" i="3" s="1"/>
  <c r="AF10" i="3"/>
  <c r="AG107" i="3"/>
  <c r="AH107" i="3" s="1"/>
  <c r="AG247" i="3"/>
  <c r="AH247" i="3" s="1"/>
  <c r="AG162" i="3"/>
  <c r="AH162" i="3" s="1"/>
  <c r="AG169" i="3"/>
  <c r="AH169" i="3" s="1"/>
  <c r="Q156" i="3"/>
  <c r="T156" i="3" s="1"/>
  <c r="T224" i="3"/>
  <c r="T25" i="3"/>
  <c r="Q207" i="3"/>
  <c r="T207" i="3" s="1"/>
  <c r="Q237" i="3"/>
  <c r="T237" i="3" s="1"/>
  <c r="T314" i="3"/>
  <c r="T47" i="3"/>
  <c r="Q19" i="3"/>
  <c r="T19" i="3" s="1"/>
  <c r="Q46" i="3"/>
  <c r="T46" i="3" s="1"/>
  <c r="Q226" i="3"/>
  <c r="T226" i="3" s="1"/>
  <c r="Q130" i="3"/>
  <c r="T130" i="3" s="1"/>
  <c r="T269" i="3"/>
  <c r="T284" i="3"/>
  <c r="Q218" i="3"/>
  <c r="T218" i="3" s="1"/>
  <c r="T185" i="3"/>
  <c r="Q291" i="3"/>
  <c r="T291" i="3" s="1"/>
  <c r="T111" i="3"/>
  <c r="Q171" i="3"/>
  <c r="T171" i="3" s="1"/>
  <c r="Q245" i="3"/>
  <c r="T245" i="3" s="1"/>
  <c r="Q162" i="3"/>
  <c r="T162" i="3" s="1"/>
  <c r="Q103" i="3"/>
  <c r="T103" i="3" s="1"/>
  <c r="Q62" i="3"/>
  <c r="T62" i="3" s="1"/>
  <c r="Q177" i="3"/>
  <c r="T177" i="3" s="1"/>
  <c r="Q55" i="3"/>
  <c r="T55" i="3" s="1"/>
  <c r="Q61" i="3"/>
  <c r="T61" i="3" s="1"/>
  <c r="T154" i="3"/>
  <c r="T212" i="3"/>
  <c r="T261" i="3"/>
  <c r="T123" i="3"/>
  <c r="Q151" i="3"/>
  <c r="T151" i="3" s="1"/>
  <c r="Q50" i="3"/>
  <c r="T50" i="3" s="1"/>
  <c r="Q108" i="3"/>
  <c r="T108" i="3" s="1"/>
  <c r="T221" i="3"/>
  <c r="T126" i="3"/>
  <c r="AD6" i="3"/>
  <c r="AF6" i="3" s="1"/>
  <c r="P239" i="3"/>
  <c r="P167" i="3"/>
  <c r="P311" i="3"/>
  <c r="P262" i="3"/>
  <c r="P10" i="3"/>
  <c r="P182" i="3"/>
  <c r="P168" i="3"/>
  <c r="Q168" i="3" s="1"/>
  <c r="P106" i="3"/>
  <c r="P174" i="3"/>
  <c r="P43" i="3"/>
  <c r="P93" i="3"/>
  <c r="P206" i="3"/>
  <c r="P20" i="3"/>
  <c r="P105" i="3"/>
  <c r="P94" i="3"/>
  <c r="P97" i="3"/>
  <c r="P238" i="3"/>
  <c r="P305" i="3"/>
  <c r="P254" i="3"/>
  <c r="P34" i="3"/>
  <c r="P148" i="3"/>
  <c r="P222" i="3"/>
  <c r="P219" i="3"/>
  <c r="P300" i="3"/>
  <c r="P124" i="3"/>
  <c r="P48" i="3"/>
  <c r="P270" i="3"/>
  <c r="P296" i="3"/>
  <c r="P32" i="3"/>
  <c r="P210" i="3"/>
  <c r="O12" i="3"/>
  <c r="N12" i="3"/>
  <c r="P175" i="3"/>
  <c r="P202" i="3"/>
  <c r="P292" i="3"/>
  <c r="P166" i="3"/>
  <c r="P145" i="3"/>
  <c r="Q179" i="3"/>
  <c r="T179" i="3" s="1"/>
  <c r="Q310" i="3"/>
  <c r="T310" i="3" s="1"/>
  <c r="Q190" i="3"/>
  <c r="T190" i="3" s="1"/>
  <c r="Q200" i="3"/>
  <c r="T200" i="3" s="1"/>
  <c r="Q230" i="3"/>
  <c r="T230" i="3" s="1"/>
  <c r="Q170" i="3"/>
  <c r="T170" i="3" s="1"/>
  <c r="Q280" i="3"/>
  <c r="T280" i="3" s="1"/>
  <c r="Q138" i="3"/>
  <c r="T138" i="3" s="1"/>
  <c r="Q30" i="3"/>
  <c r="T30" i="3" s="1"/>
  <c r="Q302" i="3"/>
  <c r="T302" i="3" s="1"/>
  <c r="Q45" i="3"/>
  <c r="T45" i="3" s="1"/>
  <c r="Q204" i="3"/>
  <c r="T204" i="3" s="1"/>
  <c r="Q286" i="3"/>
  <c r="T286" i="3" s="1"/>
  <c r="Q243" i="3"/>
  <c r="T243" i="3" s="1"/>
  <c r="Q118" i="3"/>
  <c r="T118" i="3" s="1"/>
  <c r="Q306" i="3"/>
  <c r="T306" i="3" s="1"/>
  <c r="AF60" i="3" l="1"/>
  <c r="AG60" i="3" s="1"/>
  <c r="AH60" i="3" s="1"/>
  <c r="AF74" i="3"/>
  <c r="AG74" i="3" s="1"/>
  <c r="AH74" i="3" s="1"/>
  <c r="AF80" i="3"/>
  <c r="AG80" i="3" s="1"/>
  <c r="AH80" i="3" s="1"/>
  <c r="AF64" i="3"/>
  <c r="AG64" i="3" s="1"/>
  <c r="AH64" i="3" s="1"/>
  <c r="AF257" i="3"/>
  <c r="AG257" i="3" s="1"/>
  <c r="AH257" i="3" s="1"/>
  <c r="AF279" i="3"/>
  <c r="AG279" i="3" s="1"/>
  <c r="AH279" i="3" s="1"/>
  <c r="P279" i="3"/>
  <c r="Q279" i="3" s="1"/>
  <c r="T279" i="3" s="1"/>
  <c r="AF70" i="3"/>
  <c r="AG70" i="3" s="1"/>
  <c r="AH70" i="3" s="1"/>
  <c r="AF127" i="3"/>
  <c r="AG127" i="3" s="1"/>
  <c r="AH127" i="3" s="1"/>
  <c r="AD175" i="3"/>
  <c r="AE69" i="3"/>
  <c r="AD69" i="3"/>
  <c r="AE310" i="3"/>
  <c r="AD310" i="3"/>
  <c r="AD37" i="3"/>
  <c r="AF37" i="3" s="1"/>
  <c r="AG37" i="3" s="1"/>
  <c r="AH37" i="3" s="1"/>
  <c r="Q173" i="3"/>
  <c r="T173" i="3" s="1"/>
  <c r="AD248" i="3"/>
  <c r="AF248" i="3" s="1"/>
  <c r="AG248" i="3" s="1"/>
  <c r="AH248" i="3" s="1"/>
  <c r="P225" i="3"/>
  <c r="Q225" i="3" s="1"/>
  <c r="T225" i="3" s="1"/>
  <c r="AF225" i="3"/>
  <c r="AG225" i="3" s="1"/>
  <c r="AH225" i="3" s="1"/>
  <c r="AE252" i="3"/>
  <c r="AD252" i="3"/>
  <c r="AF252" i="3" s="1"/>
  <c r="AG252" i="3" s="1"/>
  <c r="AH252" i="3" s="1"/>
  <c r="P80" i="3"/>
  <c r="Q80" i="3" s="1"/>
  <c r="T80" i="3" s="1"/>
  <c r="P70" i="3"/>
  <c r="Q70" i="3" s="1"/>
  <c r="T70" i="3" s="1"/>
  <c r="AE175" i="3"/>
  <c r="AF42" i="3"/>
  <c r="AG42" i="3" s="1"/>
  <c r="AH42" i="3" s="1"/>
  <c r="AE189" i="3"/>
  <c r="AD189" i="3"/>
  <c r="AF189" i="3" s="1"/>
  <c r="AG189" i="3" s="1"/>
  <c r="AH189" i="3" s="1"/>
  <c r="AE85" i="3"/>
  <c r="AD85" i="3"/>
  <c r="AF85" i="3" s="1"/>
  <c r="AG85" i="3" s="1"/>
  <c r="AH85" i="3" s="1"/>
  <c r="AE65" i="3"/>
  <c r="AD65" i="3"/>
  <c r="AF65" i="3" s="1"/>
  <c r="AG65" i="3" s="1"/>
  <c r="AH65" i="3" s="1"/>
  <c r="AD122" i="3"/>
  <c r="AF122" i="3" s="1"/>
  <c r="AG122" i="3" s="1"/>
  <c r="AH122" i="3" s="1"/>
  <c r="AD55" i="3"/>
  <c r="AE55" i="3"/>
  <c r="AE14" i="3"/>
  <c r="AD14" i="3"/>
  <c r="T9" i="3"/>
  <c r="E9" i="5" s="1"/>
  <c r="F73" i="5"/>
  <c r="F177" i="5"/>
  <c r="F281" i="5"/>
  <c r="F47" i="5"/>
  <c r="F151" i="5"/>
  <c r="F255" i="5"/>
  <c r="F99" i="5"/>
  <c r="F203" i="5"/>
  <c r="F307" i="5"/>
  <c r="F21" i="5"/>
  <c r="F125" i="5"/>
  <c r="F229" i="5"/>
  <c r="G8" i="5"/>
  <c r="J8" i="5"/>
  <c r="E19" i="5"/>
  <c r="E149" i="5"/>
  <c r="E97" i="5"/>
  <c r="E305" i="5"/>
  <c r="E123" i="5"/>
  <c r="E175" i="5"/>
  <c r="E201" i="5"/>
  <c r="E227" i="5"/>
  <c r="E253" i="5"/>
  <c r="E71" i="5"/>
  <c r="E45" i="5"/>
  <c r="E279" i="5"/>
  <c r="F77" i="5"/>
  <c r="F181" i="5"/>
  <c r="F285" i="5"/>
  <c r="F51" i="5"/>
  <c r="F155" i="5"/>
  <c r="F259" i="5"/>
  <c r="F129" i="5"/>
  <c r="F207" i="5"/>
  <c r="F25" i="5"/>
  <c r="F233" i="5"/>
  <c r="F311" i="5"/>
  <c r="F103" i="5"/>
  <c r="F56" i="5"/>
  <c r="F160" i="5"/>
  <c r="F264" i="5"/>
  <c r="F30" i="5"/>
  <c r="F134" i="5"/>
  <c r="F238" i="5"/>
  <c r="F82" i="5"/>
  <c r="F186" i="5"/>
  <c r="F290" i="5"/>
  <c r="F108" i="5"/>
  <c r="F212" i="5"/>
  <c r="F316" i="5"/>
  <c r="F57" i="5"/>
  <c r="F161" i="5"/>
  <c r="F265" i="5"/>
  <c r="F83" i="5"/>
  <c r="F187" i="5"/>
  <c r="F291" i="5"/>
  <c r="F31" i="5"/>
  <c r="F135" i="5"/>
  <c r="F239" i="5"/>
  <c r="F109" i="5"/>
  <c r="F213" i="5"/>
  <c r="F317" i="5"/>
  <c r="F111" i="5"/>
  <c r="F215" i="5"/>
  <c r="F319" i="5"/>
  <c r="F33" i="5"/>
  <c r="F137" i="5"/>
  <c r="F241" i="5"/>
  <c r="F189" i="5"/>
  <c r="F163" i="5"/>
  <c r="F85" i="5"/>
  <c r="F267" i="5"/>
  <c r="F59" i="5"/>
  <c r="F293" i="5"/>
  <c r="G300" i="5"/>
  <c r="J300" i="5"/>
  <c r="J196" i="5"/>
  <c r="G196" i="5"/>
  <c r="G118" i="5"/>
  <c r="J118" i="5"/>
  <c r="J205" i="5"/>
  <c r="G205" i="5"/>
  <c r="J153" i="5"/>
  <c r="G153" i="5"/>
  <c r="J75" i="5"/>
  <c r="G75" i="5"/>
  <c r="G147" i="5"/>
  <c r="J147" i="5"/>
  <c r="J251" i="5"/>
  <c r="G251" i="5"/>
  <c r="G69" i="5"/>
  <c r="J69" i="5"/>
  <c r="K130" i="5"/>
  <c r="H130" i="5"/>
  <c r="K260" i="5"/>
  <c r="H260" i="5"/>
  <c r="H104" i="5"/>
  <c r="K104" i="5"/>
  <c r="H321" i="5"/>
  <c r="K321" i="5"/>
  <c r="K243" i="5"/>
  <c r="H243" i="5"/>
  <c r="K87" i="5"/>
  <c r="H87" i="5"/>
  <c r="H245" i="5"/>
  <c r="K245" i="5"/>
  <c r="H115" i="5"/>
  <c r="K115" i="5"/>
  <c r="K63" i="5"/>
  <c r="H63" i="5"/>
  <c r="G263" i="5"/>
  <c r="J263" i="5"/>
  <c r="J185" i="5"/>
  <c r="G185" i="5"/>
  <c r="J107" i="5"/>
  <c r="G107" i="5"/>
  <c r="G135" i="5"/>
  <c r="J135" i="5"/>
  <c r="G265" i="5"/>
  <c r="J265" i="5"/>
  <c r="G213" i="5"/>
  <c r="J213" i="5"/>
  <c r="G208" i="5"/>
  <c r="J208" i="5"/>
  <c r="G78" i="5"/>
  <c r="J78" i="5"/>
  <c r="G182" i="5"/>
  <c r="J182" i="5"/>
  <c r="G151" i="5"/>
  <c r="J151" i="5"/>
  <c r="G255" i="5"/>
  <c r="J255" i="5"/>
  <c r="J177" i="5"/>
  <c r="G177" i="5"/>
  <c r="G297" i="5"/>
  <c r="J297" i="5"/>
  <c r="G245" i="5"/>
  <c r="J245" i="5"/>
  <c r="J141" i="5"/>
  <c r="G141" i="5"/>
  <c r="H72" i="5"/>
  <c r="K72" i="5"/>
  <c r="H254" i="5"/>
  <c r="K254" i="5"/>
  <c r="H124" i="5"/>
  <c r="K124" i="5"/>
  <c r="H88" i="5"/>
  <c r="K88" i="5"/>
  <c r="H166" i="5"/>
  <c r="K166" i="5"/>
  <c r="H36" i="5"/>
  <c r="K36" i="5"/>
  <c r="K16" i="5"/>
  <c r="H16" i="5"/>
  <c r="H172" i="5"/>
  <c r="K172" i="5"/>
  <c r="K94" i="5"/>
  <c r="H94" i="5"/>
  <c r="H236" i="5"/>
  <c r="K236" i="5"/>
  <c r="H184" i="5"/>
  <c r="K184" i="5"/>
  <c r="H106" i="5"/>
  <c r="K106" i="5"/>
  <c r="K96" i="5"/>
  <c r="H96" i="5"/>
  <c r="K226" i="5"/>
  <c r="H226" i="5"/>
  <c r="H148" i="5"/>
  <c r="K148" i="5"/>
  <c r="H126" i="5"/>
  <c r="K126" i="5"/>
  <c r="H48" i="5"/>
  <c r="K48" i="5"/>
  <c r="H282" i="5"/>
  <c r="K282" i="5"/>
  <c r="G221" i="5"/>
  <c r="J221" i="5"/>
  <c r="J169" i="5"/>
  <c r="G169" i="5"/>
  <c r="G273" i="5"/>
  <c r="J273" i="5"/>
  <c r="J256" i="5"/>
  <c r="G256" i="5"/>
  <c r="G126" i="5"/>
  <c r="J126" i="5"/>
  <c r="G230" i="5"/>
  <c r="J230" i="5"/>
  <c r="G87" i="5"/>
  <c r="J87" i="5"/>
  <c r="G243" i="5"/>
  <c r="J243" i="5"/>
  <c r="J139" i="5"/>
  <c r="G139" i="5"/>
  <c r="G157" i="5"/>
  <c r="J157" i="5"/>
  <c r="G287" i="5"/>
  <c r="J287" i="5"/>
  <c r="J235" i="5"/>
  <c r="G235" i="5"/>
  <c r="G215" i="5"/>
  <c r="J215" i="5"/>
  <c r="G319" i="5"/>
  <c r="J319" i="5"/>
  <c r="J267" i="5"/>
  <c r="G267" i="5"/>
  <c r="G119" i="5"/>
  <c r="J119" i="5"/>
  <c r="G67" i="5"/>
  <c r="J67" i="5"/>
  <c r="J145" i="5"/>
  <c r="G145" i="5"/>
  <c r="H180" i="5"/>
  <c r="K180" i="5"/>
  <c r="H310" i="5"/>
  <c r="K310" i="5"/>
  <c r="K50" i="5"/>
  <c r="H50" i="5"/>
  <c r="H240" i="5"/>
  <c r="K240" i="5"/>
  <c r="K266" i="5"/>
  <c r="H266" i="5"/>
  <c r="H84" i="5"/>
  <c r="K84" i="5"/>
  <c r="K19" i="5"/>
  <c r="H19" i="5"/>
  <c r="K97" i="5"/>
  <c r="H97" i="5"/>
  <c r="H71" i="5"/>
  <c r="K71" i="5"/>
  <c r="H112" i="5"/>
  <c r="K112" i="5"/>
  <c r="H216" i="5"/>
  <c r="K216" i="5"/>
  <c r="H34" i="5"/>
  <c r="K34" i="5"/>
  <c r="K7" i="5"/>
  <c r="H7" i="5"/>
  <c r="G222" i="5"/>
  <c r="J222" i="5"/>
  <c r="G170" i="5"/>
  <c r="J170" i="5"/>
  <c r="J274" i="5"/>
  <c r="G274" i="5"/>
  <c r="G23" i="5"/>
  <c r="J23" i="5"/>
  <c r="G127" i="5"/>
  <c r="J127" i="5"/>
  <c r="G257" i="5"/>
  <c r="J257" i="5"/>
  <c r="G303" i="5"/>
  <c r="J303" i="5"/>
  <c r="J225" i="5"/>
  <c r="G225" i="5"/>
  <c r="G43" i="5"/>
  <c r="J43" i="5"/>
  <c r="K156" i="5"/>
  <c r="H156" i="5"/>
  <c r="K52" i="5"/>
  <c r="H52" i="5"/>
  <c r="K286" i="5"/>
  <c r="H286" i="5"/>
  <c r="K113" i="5"/>
  <c r="H113" i="5"/>
  <c r="H35" i="5"/>
  <c r="K35" i="5"/>
  <c r="H269" i="5"/>
  <c r="K269" i="5"/>
  <c r="H141" i="5"/>
  <c r="K141" i="5"/>
  <c r="H11" i="5"/>
  <c r="K11" i="5"/>
  <c r="H297" i="5"/>
  <c r="K297" i="5"/>
  <c r="G55" i="5"/>
  <c r="J55" i="5"/>
  <c r="G159" i="5"/>
  <c r="J159" i="5"/>
  <c r="G289" i="5"/>
  <c r="J289" i="5"/>
  <c r="G317" i="5"/>
  <c r="J317" i="5"/>
  <c r="J109" i="5"/>
  <c r="G109" i="5"/>
  <c r="J187" i="5"/>
  <c r="G187" i="5"/>
  <c r="J52" i="5"/>
  <c r="G52" i="5"/>
  <c r="G260" i="5"/>
  <c r="J260" i="5"/>
  <c r="J104" i="5"/>
  <c r="G104" i="5"/>
  <c r="G307" i="5"/>
  <c r="J307" i="5"/>
  <c r="G229" i="5"/>
  <c r="J229" i="5"/>
  <c r="J73" i="5"/>
  <c r="G73" i="5"/>
  <c r="J89" i="5"/>
  <c r="G89" i="5"/>
  <c r="J37" i="5"/>
  <c r="G37" i="5"/>
  <c r="G11" i="5"/>
  <c r="J11" i="5"/>
  <c r="H306" i="5"/>
  <c r="K306" i="5"/>
  <c r="H150" i="5"/>
  <c r="K150" i="5"/>
  <c r="H20" i="5"/>
  <c r="K20" i="5"/>
  <c r="H218" i="5"/>
  <c r="K218" i="5"/>
  <c r="K62" i="5"/>
  <c r="H62" i="5"/>
  <c r="K42" i="5"/>
  <c r="H42" i="5"/>
  <c r="K146" i="5"/>
  <c r="H146" i="5"/>
  <c r="H68" i="5"/>
  <c r="K68" i="5"/>
  <c r="K262" i="5"/>
  <c r="H262" i="5"/>
  <c r="H132" i="5"/>
  <c r="K132" i="5"/>
  <c r="H80" i="5"/>
  <c r="K80" i="5"/>
  <c r="K278" i="5"/>
  <c r="H278" i="5"/>
  <c r="K122" i="5"/>
  <c r="H122" i="5"/>
  <c r="K44" i="5"/>
  <c r="H44" i="5"/>
  <c r="H22" i="5"/>
  <c r="K22" i="5"/>
  <c r="H308" i="5"/>
  <c r="K308" i="5"/>
  <c r="H178" i="5"/>
  <c r="K178" i="5"/>
  <c r="J65" i="5"/>
  <c r="G65" i="5"/>
  <c r="G143" i="5"/>
  <c r="J143" i="5"/>
  <c r="G39" i="5"/>
  <c r="J39" i="5"/>
  <c r="J204" i="5"/>
  <c r="G204" i="5"/>
  <c r="G48" i="5"/>
  <c r="J48" i="5"/>
  <c r="J152" i="5"/>
  <c r="G152" i="5"/>
  <c r="G269" i="5"/>
  <c r="J269" i="5"/>
  <c r="J217" i="5"/>
  <c r="G217" i="5"/>
  <c r="G321" i="5"/>
  <c r="J321" i="5"/>
  <c r="G183" i="5"/>
  <c r="J183" i="5"/>
  <c r="G79" i="5"/>
  <c r="J79" i="5"/>
  <c r="J209" i="5"/>
  <c r="G209" i="5"/>
  <c r="J137" i="5"/>
  <c r="G137" i="5"/>
  <c r="G111" i="5"/>
  <c r="J111" i="5"/>
  <c r="J59" i="5"/>
  <c r="G59" i="5"/>
  <c r="G301" i="5"/>
  <c r="J301" i="5"/>
  <c r="G249" i="5"/>
  <c r="J249" i="5"/>
  <c r="J171" i="5"/>
  <c r="G171" i="5"/>
  <c r="K206" i="5"/>
  <c r="H206" i="5"/>
  <c r="K102" i="5"/>
  <c r="H102" i="5"/>
  <c r="H232" i="5"/>
  <c r="K232" i="5"/>
  <c r="H32" i="5"/>
  <c r="K32" i="5"/>
  <c r="K58" i="5"/>
  <c r="H58" i="5"/>
  <c r="K318" i="5"/>
  <c r="H318" i="5"/>
  <c r="H227" i="5"/>
  <c r="K227" i="5"/>
  <c r="H123" i="5"/>
  <c r="K123" i="5"/>
  <c r="H253" i="5"/>
  <c r="K253" i="5"/>
  <c r="H320" i="5"/>
  <c r="K320" i="5"/>
  <c r="K190" i="5"/>
  <c r="H190" i="5"/>
  <c r="H268" i="5"/>
  <c r="K268" i="5"/>
  <c r="E77" i="5"/>
  <c r="E25" i="5"/>
  <c r="E155" i="5"/>
  <c r="E181" i="5"/>
  <c r="E207" i="5"/>
  <c r="E129" i="5"/>
  <c r="E233" i="5"/>
  <c r="E51" i="5"/>
  <c r="E259" i="5"/>
  <c r="E103" i="5"/>
  <c r="E311" i="5"/>
  <c r="E285" i="5"/>
  <c r="F23" i="5"/>
  <c r="F127" i="5"/>
  <c r="F231" i="5"/>
  <c r="F101" i="5"/>
  <c r="F205" i="5"/>
  <c r="F309" i="5"/>
  <c r="F49" i="5"/>
  <c r="F153" i="5"/>
  <c r="F257" i="5"/>
  <c r="F75" i="5"/>
  <c r="F179" i="5"/>
  <c r="F283" i="5"/>
  <c r="E82" i="5"/>
  <c r="E290" i="5"/>
  <c r="E56" i="5"/>
  <c r="E134" i="5"/>
  <c r="E108" i="5"/>
  <c r="E186" i="5"/>
  <c r="E212" i="5"/>
  <c r="E264" i="5"/>
  <c r="E30" i="5"/>
  <c r="E316" i="5"/>
  <c r="E238" i="5"/>
  <c r="E160" i="5"/>
  <c r="H8" i="5"/>
  <c r="K8" i="5"/>
  <c r="F107" i="5"/>
  <c r="F211" i="5"/>
  <c r="F315" i="5"/>
  <c r="F29" i="5"/>
  <c r="F133" i="5"/>
  <c r="F237" i="5"/>
  <c r="F81" i="5"/>
  <c r="F185" i="5"/>
  <c r="F289" i="5"/>
  <c r="F55" i="5"/>
  <c r="F159" i="5"/>
  <c r="F263" i="5"/>
  <c r="J248" i="5"/>
  <c r="G248" i="5"/>
  <c r="G40" i="5"/>
  <c r="J40" i="5"/>
  <c r="G66" i="5"/>
  <c r="J66" i="5"/>
  <c r="G231" i="5"/>
  <c r="J231" i="5"/>
  <c r="G309" i="5"/>
  <c r="J309" i="5"/>
  <c r="G101" i="5"/>
  <c r="J101" i="5"/>
  <c r="G199" i="5"/>
  <c r="J199" i="5"/>
  <c r="G95" i="5"/>
  <c r="J95" i="5"/>
  <c r="J121" i="5"/>
  <c r="G121" i="5"/>
  <c r="K234" i="5"/>
  <c r="H234" i="5"/>
  <c r="H312" i="5"/>
  <c r="K312" i="5"/>
  <c r="H182" i="5"/>
  <c r="K182" i="5"/>
  <c r="K139" i="5"/>
  <c r="H139" i="5"/>
  <c r="H295" i="5"/>
  <c r="K295" i="5"/>
  <c r="H165" i="5"/>
  <c r="K165" i="5"/>
  <c r="H37" i="5"/>
  <c r="K37" i="5"/>
  <c r="K271" i="5"/>
  <c r="H271" i="5"/>
  <c r="H193" i="5"/>
  <c r="K193" i="5"/>
  <c r="J237" i="5"/>
  <c r="G237" i="5"/>
  <c r="J81" i="5"/>
  <c r="G81" i="5"/>
  <c r="G133" i="5"/>
  <c r="J133" i="5"/>
  <c r="G291" i="5"/>
  <c r="J291" i="5"/>
  <c r="J57" i="5"/>
  <c r="G57" i="5"/>
  <c r="J161" i="5"/>
  <c r="G161" i="5"/>
  <c r="G286" i="5"/>
  <c r="J286" i="5"/>
  <c r="G234" i="5"/>
  <c r="J234" i="5"/>
  <c r="G130" i="5"/>
  <c r="J130" i="5"/>
  <c r="G99" i="5"/>
  <c r="J99" i="5"/>
  <c r="G125" i="5"/>
  <c r="J125" i="5"/>
  <c r="G47" i="5"/>
  <c r="J47" i="5"/>
  <c r="G167" i="5"/>
  <c r="J167" i="5"/>
  <c r="G271" i="5"/>
  <c r="J271" i="5"/>
  <c r="J219" i="5"/>
  <c r="G219" i="5"/>
  <c r="H280" i="5"/>
  <c r="K280" i="5"/>
  <c r="H202" i="5"/>
  <c r="K202" i="5"/>
  <c r="H46" i="5"/>
  <c r="K46" i="5"/>
  <c r="H296" i="5"/>
  <c r="K296" i="5"/>
  <c r="H114" i="5"/>
  <c r="K114" i="5"/>
  <c r="H244" i="5"/>
  <c r="K244" i="5"/>
  <c r="K250" i="5"/>
  <c r="H250" i="5"/>
  <c r="K120" i="5"/>
  <c r="H120" i="5"/>
  <c r="K302" i="5"/>
  <c r="H302" i="5"/>
  <c r="H158" i="5"/>
  <c r="K158" i="5"/>
  <c r="H28" i="5"/>
  <c r="K28" i="5"/>
  <c r="H314" i="5"/>
  <c r="K314" i="5"/>
  <c r="K174" i="5"/>
  <c r="H174" i="5"/>
  <c r="K70" i="5"/>
  <c r="H70" i="5"/>
  <c r="K18" i="5"/>
  <c r="H18" i="5"/>
  <c r="H256" i="5"/>
  <c r="K256" i="5"/>
  <c r="H204" i="5"/>
  <c r="K204" i="5"/>
  <c r="H74" i="5"/>
  <c r="K74" i="5"/>
  <c r="G247" i="5"/>
  <c r="J247" i="5"/>
  <c r="J299" i="5"/>
  <c r="G299" i="5"/>
  <c r="G117" i="5"/>
  <c r="J117" i="5"/>
  <c r="G308" i="5"/>
  <c r="J308" i="5"/>
  <c r="G282" i="5"/>
  <c r="J282" i="5"/>
  <c r="G178" i="5"/>
  <c r="J178" i="5"/>
  <c r="J113" i="5"/>
  <c r="G113" i="5"/>
  <c r="G191" i="5"/>
  <c r="J191" i="5"/>
  <c r="G35" i="5"/>
  <c r="J35" i="5"/>
  <c r="G131" i="5"/>
  <c r="J131" i="5"/>
  <c r="G261" i="5"/>
  <c r="J261" i="5"/>
  <c r="G53" i="5"/>
  <c r="J53" i="5"/>
  <c r="G189" i="5"/>
  <c r="J189" i="5"/>
  <c r="G293" i="5"/>
  <c r="J293" i="5"/>
  <c r="J241" i="5"/>
  <c r="G241" i="5"/>
  <c r="G93" i="5"/>
  <c r="J93" i="5"/>
  <c r="G223" i="5"/>
  <c r="J223" i="5"/>
  <c r="G41" i="5"/>
  <c r="J41" i="5"/>
  <c r="H284" i="5"/>
  <c r="K284" i="5"/>
  <c r="K258" i="5"/>
  <c r="H258" i="5"/>
  <c r="H128" i="5"/>
  <c r="K128" i="5"/>
  <c r="H162" i="5"/>
  <c r="K162" i="5"/>
  <c r="K292" i="5"/>
  <c r="H292" i="5"/>
  <c r="K214" i="5"/>
  <c r="H214" i="5"/>
  <c r="H201" i="5"/>
  <c r="K201" i="5"/>
  <c r="K279" i="5"/>
  <c r="H279" i="5"/>
  <c r="K149" i="5"/>
  <c r="H149" i="5"/>
  <c r="K294" i="5"/>
  <c r="H294" i="5"/>
  <c r="K242" i="5"/>
  <c r="H242" i="5"/>
  <c r="H164" i="5"/>
  <c r="K164" i="5"/>
  <c r="F95" i="5"/>
  <c r="F199" i="5"/>
  <c r="F303" i="5"/>
  <c r="F17" i="5"/>
  <c r="F121" i="5"/>
  <c r="F225" i="5"/>
  <c r="F173" i="5"/>
  <c r="F147" i="5"/>
  <c r="F69" i="5"/>
  <c r="F277" i="5"/>
  <c r="F43" i="5"/>
  <c r="F251" i="5"/>
  <c r="F39" i="5"/>
  <c r="F143" i="5"/>
  <c r="F247" i="5"/>
  <c r="F13" i="5"/>
  <c r="F117" i="5"/>
  <c r="F221" i="5"/>
  <c r="F65" i="5"/>
  <c r="F169" i="5"/>
  <c r="F273" i="5"/>
  <c r="F91" i="5"/>
  <c r="F195" i="5"/>
  <c r="F299" i="5"/>
  <c r="F27" i="5"/>
  <c r="F131" i="5"/>
  <c r="F235" i="5"/>
  <c r="F105" i="5"/>
  <c r="F209" i="5"/>
  <c r="F313" i="5"/>
  <c r="F53" i="5"/>
  <c r="F261" i="5"/>
  <c r="F79" i="5"/>
  <c r="F287" i="5"/>
  <c r="F157" i="5"/>
  <c r="F183" i="5"/>
  <c r="G144" i="5"/>
  <c r="J144" i="5"/>
  <c r="J92" i="5"/>
  <c r="G92" i="5"/>
  <c r="G14" i="5"/>
  <c r="J14" i="5"/>
  <c r="G179" i="5"/>
  <c r="J179" i="5"/>
  <c r="J283" i="5"/>
  <c r="G283" i="5"/>
  <c r="J49" i="5"/>
  <c r="G49" i="5"/>
  <c r="J173" i="5"/>
  <c r="G173" i="5"/>
  <c r="G277" i="5"/>
  <c r="J277" i="5"/>
  <c r="G17" i="5"/>
  <c r="J17" i="5"/>
  <c r="K26" i="5"/>
  <c r="H26" i="5"/>
  <c r="H208" i="5"/>
  <c r="K208" i="5"/>
  <c r="K78" i="5"/>
  <c r="H78" i="5"/>
  <c r="H217" i="5"/>
  <c r="K217" i="5"/>
  <c r="K191" i="5"/>
  <c r="H191" i="5"/>
  <c r="H61" i="5"/>
  <c r="K61" i="5"/>
  <c r="K219" i="5"/>
  <c r="H219" i="5"/>
  <c r="K167" i="5"/>
  <c r="H167" i="5"/>
  <c r="K89" i="5"/>
  <c r="H89" i="5"/>
  <c r="G211" i="5"/>
  <c r="J211" i="5"/>
  <c r="J315" i="5"/>
  <c r="G315" i="5"/>
  <c r="G29" i="5"/>
  <c r="J29" i="5"/>
  <c r="G83" i="5"/>
  <c r="J83" i="5"/>
  <c r="G239" i="5"/>
  <c r="J239" i="5"/>
  <c r="G31" i="5"/>
  <c r="J31" i="5"/>
  <c r="G312" i="5"/>
  <c r="J312" i="5"/>
  <c r="J156" i="5"/>
  <c r="G156" i="5"/>
  <c r="G26" i="5"/>
  <c r="J26" i="5"/>
  <c r="G281" i="5"/>
  <c r="J281" i="5"/>
  <c r="J203" i="5"/>
  <c r="G203" i="5"/>
  <c r="G21" i="5"/>
  <c r="J21" i="5"/>
  <c r="G115" i="5"/>
  <c r="J115" i="5"/>
  <c r="G63" i="5"/>
  <c r="J63" i="5"/>
  <c r="J193" i="5"/>
  <c r="G193" i="5"/>
  <c r="H176" i="5"/>
  <c r="K176" i="5"/>
  <c r="H98" i="5"/>
  <c r="K98" i="5"/>
  <c r="H228" i="5"/>
  <c r="K228" i="5"/>
  <c r="H192" i="5"/>
  <c r="K192" i="5"/>
  <c r="H270" i="5"/>
  <c r="K270" i="5"/>
  <c r="H140" i="5"/>
  <c r="K140" i="5"/>
  <c r="K224" i="5"/>
  <c r="H224" i="5"/>
  <c r="H276" i="5"/>
  <c r="K276" i="5"/>
  <c r="K198" i="5"/>
  <c r="H198" i="5"/>
  <c r="H54" i="5"/>
  <c r="K54" i="5"/>
  <c r="H288" i="5"/>
  <c r="K288" i="5"/>
  <c r="K210" i="5"/>
  <c r="H210" i="5"/>
  <c r="H304" i="5"/>
  <c r="K304" i="5"/>
  <c r="H200" i="5"/>
  <c r="K200" i="5"/>
  <c r="H252" i="5"/>
  <c r="K252" i="5"/>
  <c r="H230" i="5"/>
  <c r="K230" i="5"/>
  <c r="H152" i="5"/>
  <c r="K152" i="5"/>
  <c r="H100" i="5"/>
  <c r="K100" i="5"/>
  <c r="G195" i="5"/>
  <c r="J195" i="5"/>
  <c r="J91" i="5"/>
  <c r="G91" i="5"/>
  <c r="J13" i="5"/>
  <c r="G13" i="5"/>
  <c r="J100" i="5"/>
  <c r="G100" i="5"/>
  <c r="G74" i="5"/>
  <c r="J74" i="5"/>
  <c r="G22" i="5"/>
  <c r="J22" i="5"/>
  <c r="G295" i="5"/>
  <c r="J295" i="5"/>
  <c r="G165" i="5"/>
  <c r="J165" i="5"/>
  <c r="G61" i="5"/>
  <c r="J61" i="5"/>
  <c r="G313" i="5"/>
  <c r="J313" i="5"/>
  <c r="J105" i="5"/>
  <c r="G105" i="5"/>
  <c r="G27" i="5"/>
  <c r="J27" i="5"/>
  <c r="G163" i="5"/>
  <c r="J163" i="5"/>
  <c r="J33" i="5"/>
  <c r="G33" i="5"/>
  <c r="G85" i="5"/>
  <c r="J85" i="5"/>
  <c r="G275" i="5"/>
  <c r="J275" i="5"/>
  <c r="G197" i="5"/>
  <c r="J197" i="5"/>
  <c r="G15" i="5"/>
  <c r="J15" i="5"/>
  <c r="H76" i="5"/>
  <c r="K76" i="5"/>
  <c r="K154" i="5"/>
  <c r="H154" i="5"/>
  <c r="H24" i="5"/>
  <c r="K24" i="5"/>
  <c r="H136" i="5"/>
  <c r="K136" i="5"/>
  <c r="K188" i="5"/>
  <c r="H188" i="5"/>
  <c r="H110" i="5"/>
  <c r="K110" i="5"/>
  <c r="H305" i="5"/>
  <c r="K305" i="5"/>
  <c r="K175" i="5"/>
  <c r="H175" i="5"/>
  <c r="H45" i="5"/>
  <c r="K45" i="5"/>
  <c r="K86" i="5"/>
  <c r="H86" i="5"/>
  <c r="K138" i="5"/>
  <c r="H138" i="5"/>
  <c r="H60" i="5"/>
  <c r="K60" i="5"/>
  <c r="K197" i="5"/>
  <c r="H197" i="5"/>
  <c r="K93" i="5"/>
  <c r="H93" i="5"/>
  <c r="K67" i="5"/>
  <c r="H67" i="5"/>
  <c r="K275" i="5"/>
  <c r="H275" i="5"/>
  <c r="K171" i="5"/>
  <c r="H171" i="5"/>
  <c r="K15" i="5"/>
  <c r="H15" i="5"/>
  <c r="K145" i="5"/>
  <c r="H145" i="5"/>
  <c r="H41" i="5"/>
  <c r="K41" i="5"/>
  <c r="K301" i="5"/>
  <c r="H301" i="5"/>
  <c r="H223" i="5"/>
  <c r="K223" i="5"/>
  <c r="H119" i="5"/>
  <c r="K119" i="5"/>
  <c r="K249" i="5"/>
  <c r="H249" i="5"/>
  <c r="J9" i="5"/>
  <c r="G9" i="5"/>
  <c r="K9" i="5"/>
  <c r="H9" i="5"/>
  <c r="AF95" i="3"/>
  <c r="AG95" i="3" s="1"/>
  <c r="AH95" i="3" s="1"/>
  <c r="AG10" i="3"/>
  <c r="AH10" i="3" s="1"/>
  <c r="AG212" i="3"/>
  <c r="AH212" i="3" s="1"/>
  <c r="AG197" i="3"/>
  <c r="AH197" i="3" s="1"/>
  <c r="AG81" i="3"/>
  <c r="AH81" i="3" s="1"/>
  <c r="AG178" i="3"/>
  <c r="AH178" i="3" s="1"/>
  <c r="AG291" i="3"/>
  <c r="AH291" i="3" s="1"/>
  <c r="AG83" i="3"/>
  <c r="AH83" i="3" s="1"/>
  <c r="AG238" i="3"/>
  <c r="AH238" i="3" s="1"/>
  <c r="AF12" i="3"/>
  <c r="AG159" i="3"/>
  <c r="AH159" i="3" s="1"/>
  <c r="Q145" i="3"/>
  <c r="T145" i="3" s="1"/>
  <c r="Q305" i="3"/>
  <c r="T305" i="3" s="1"/>
  <c r="Q105" i="3"/>
  <c r="T105" i="3" s="1"/>
  <c r="Q43" i="3"/>
  <c r="T43" i="3" s="1"/>
  <c r="Q182" i="3"/>
  <c r="T182" i="3" s="1"/>
  <c r="Q148" i="3"/>
  <c r="T148" i="3" s="1"/>
  <c r="Q238" i="3"/>
  <c r="T238" i="3" s="1"/>
  <c r="Q20" i="3"/>
  <c r="T20" i="3" s="1"/>
  <c r="Q174" i="3"/>
  <c r="T174" i="3" s="1"/>
  <c r="Q10" i="3"/>
  <c r="T10" i="3" s="1"/>
  <c r="Q239" i="3"/>
  <c r="T239" i="3" s="1"/>
  <c r="Q292" i="3"/>
  <c r="T292" i="3" s="1"/>
  <c r="Q300" i="3"/>
  <c r="T300" i="3" s="1"/>
  <c r="Q106" i="3"/>
  <c r="T106" i="3" s="1"/>
  <c r="Q34" i="3"/>
  <c r="T34" i="3" s="1"/>
  <c r="Q97" i="3"/>
  <c r="T97" i="3" s="1"/>
  <c r="Q206" i="3"/>
  <c r="T206" i="3" s="1"/>
  <c r="Q262" i="3"/>
  <c r="T262" i="3" s="1"/>
  <c r="Q270" i="3"/>
  <c r="T270" i="3" s="1"/>
  <c r="Q219" i="3"/>
  <c r="T219" i="3" s="1"/>
  <c r="Q254" i="3"/>
  <c r="T254" i="3" s="1"/>
  <c r="Q94" i="3"/>
  <c r="T94" i="3" s="1"/>
  <c r="Q93" i="3"/>
  <c r="T93" i="3" s="1"/>
  <c r="T168" i="3"/>
  <c r="Q311" i="3"/>
  <c r="T311" i="3" s="1"/>
  <c r="Q222" i="3"/>
  <c r="T222" i="3" s="1"/>
  <c r="Q167" i="3"/>
  <c r="T167" i="3" s="1"/>
  <c r="AG6" i="3"/>
  <c r="AH6" i="3" s="1"/>
  <c r="F6" i="5" s="1"/>
  <c r="Q202" i="3"/>
  <c r="T202" i="3" s="1"/>
  <c r="P12" i="3"/>
  <c r="Q296" i="3"/>
  <c r="T296" i="3" s="1"/>
  <c r="Q175" i="3"/>
  <c r="T175" i="3" s="1"/>
  <c r="Q166" i="3"/>
  <c r="T166" i="3" s="1"/>
  <c r="Q210" i="3"/>
  <c r="T210" i="3" s="1"/>
  <c r="Q48" i="3"/>
  <c r="T48" i="3" s="1"/>
  <c r="Q32" i="3"/>
  <c r="T32" i="3" s="1"/>
  <c r="Q124" i="3"/>
  <c r="T124" i="3" s="1"/>
  <c r="AF69" i="3" l="1"/>
  <c r="AG69" i="3" s="1"/>
  <c r="AH69" i="3" s="1"/>
  <c r="AF14" i="3"/>
  <c r="AG14" i="3" s="1"/>
  <c r="AH14" i="3" s="1"/>
  <c r="AF310" i="3"/>
  <c r="AG310" i="3" s="1"/>
  <c r="AH310" i="3" s="1"/>
  <c r="AF55" i="3"/>
  <c r="AG55" i="3" s="1"/>
  <c r="AH55" i="3" s="1"/>
  <c r="AF175" i="3"/>
  <c r="AG175" i="3" s="1"/>
  <c r="AH175" i="3" s="1"/>
  <c r="E32" i="5"/>
  <c r="E162" i="5"/>
  <c r="E136" i="5"/>
  <c r="E214" i="5"/>
  <c r="E188" i="5"/>
  <c r="E58" i="5"/>
  <c r="E266" i="5"/>
  <c r="E318" i="5"/>
  <c r="E292" i="5"/>
  <c r="E84" i="5"/>
  <c r="E110" i="5"/>
  <c r="E240" i="5"/>
  <c r="E20" i="5"/>
  <c r="E98" i="5"/>
  <c r="E306" i="5"/>
  <c r="E72" i="5"/>
  <c r="E150" i="5"/>
  <c r="E46" i="5"/>
  <c r="E124" i="5"/>
  <c r="E202" i="5"/>
  <c r="E254" i="5"/>
  <c r="E228" i="5"/>
  <c r="E176" i="5"/>
  <c r="E280" i="5"/>
  <c r="K287" i="5"/>
  <c r="H287" i="5"/>
  <c r="H313" i="5"/>
  <c r="K313" i="5"/>
  <c r="H131" i="5"/>
  <c r="K131" i="5"/>
  <c r="H91" i="5"/>
  <c r="K91" i="5"/>
  <c r="H221" i="5"/>
  <c r="K221" i="5"/>
  <c r="K143" i="5"/>
  <c r="H143" i="5"/>
  <c r="K277" i="5"/>
  <c r="H277" i="5"/>
  <c r="H225" i="5"/>
  <c r="K225" i="5"/>
  <c r="K199" i="5"/>
  <c r="H199" i="5"/>
  <c r="K263" i="5"/>
  <c r="H263" i="5"/>
  <c r="H185" i="5"/>
  <c r="K185" i="5"/>
  <c r="K29" i="5"/>
  <c r="H29" i="5"/>
  <c r="J316" i="5"/>
  <c r="G316" i="5"/>
  <c r="G186" i="5"/>
  <c r="J186" i="5"/>
  <c r="J290" i="5"/>
  <c r="G290" i="5"/>
  <c r="H75" i="5"/>
  <c r="K75" i="5"/>
  <c r="H309" i="5"/>
  <c r="K309" i="5"/>
  <c r="H127" i="5"/>
  <c r="K127" i="5"/>
  <c r="G103" i="5"/>
  <c r="J103" i="5"/>
  <c r="J129" i="5"/>
  <c r="G129" i="5"/>
  <c r="J25" i="5"/>
  <c r="G25" i="5"/>
  <c r="H267" i="5"/>
  <c r="K267" i="5"/>
  <c r="H241" i="5"/>
  <c r="K241" i="5"/>
  <c r="H215" i="5"/>
  <c r="K215" i="5"/>
  <c r="H109" i="5"/>
  <c r="K109" i="5"/>
  <c r="H291" i="5"/>
  <c r="K291" i="5"/>
  <c r="H161" i="5"/>
  <c r="K161" i="5"/>
  <c r="H108" i="5"/>
  <c r="K108" i="5"/>
  <c r="H238" i="5"/>
  <c r="K238" i="5"/>
  <c r="H160" i="5"/>
  <c r="K160" i="5"/>
  <c r="H233" i="5"/>
  <c r="K233" i="5"/>
  <c r="H259" i="5"/>
  <c r="K259" i="5"/>
  <c r="H181" i="5"/>
  <c r="K181" i="5"/>
  <c r="G71" i="5"/>
  <c r="J71" i="5"/>
  <c r="G175" i="5"/>
  <c r="J175" i="5"/>
  <c r="G149" i="5"/>
  <c r="J149" i="5"/>
  <c r="K229" i="5"/>
  <c r="H229" i="5"/>
  <c r="H203" i="5"/>
  <c r="K203" i="5"/>
  <c r="H47" i="5"/>
  <c r="K47" i="5"/>
  <c r="H79" i="5"/>
  <c r="K79" i="5"/>
  <c r="H209" i="5"/>
  <c r="K209" i="5"/>
  <c r="K27" i="5"/>
  <c r="H27" i="5"/>
  <c r="H273" i="5"/>
  <c r="K273" i="5"/>
  <c r="K117" i="5"/>
  <c r="H117" i="5"/>
  <c r="K39" i="5"/>
  <c r="H39" i="5"/>
  <c r="H69" i="5"/>
  <c r="K69" i="5"/>
  <c r="K121" i="5"/>
  <c r="H121" i="5"/>
  <c r="H95" i="5"/>
  <c r="K95" i="5"/>
  <c r="K159" i="5"/>
  <c r="H159" i="5"/>
  <c r="K81" i="5"/>
  <c r="H81" i="5"/>
  <c r="H315" i="5"/>
  <c r="K315" i="5"/>
  <c r="G30" i="5"/>
  <c r="J30" i="5"/>
  <c r="J108" i="5"/>
  <c r="G108" i="5"/>
  <c r="G82" i="5"/>
  <c r="J82" i="5"/>
  <c r="H257" i="5"/>
  <c r="K257" i="5"/>
  <c r="H205" i="5"/>
  <c r="K205" i="5"/>
  <c r="K23" i="5"/>
  <c r="H23" i="5"/>
  <c r="G259" i="5"/>
  <c r="J259" i="5"/>
  <c r="G207" i="5"/>
  <c r="J207" i="5"/>
  <c r="J77" i="5"/>
  <c r="G77" i="5"/>
  <c r="H85" i="5"/>
  <c r="K85" i="5"/>
  <c r="H137" i="5"/>
  <c r="K137" i="5"/>
  <c r="H111" i="5"/>
  <c r="K111" i="5"/>
  <c r="K239" i="5"/>
  <c r="H239" i="5"/>
  <c r="K187" i="5"/>
  <c r="H187" i="5"/>
  <c r="K57" i="5"/>
  <c r="H57" i="5"/>
  <c r="H290" i="5"/>
  <c r="K290" i="5"/>
  <c r="H134" i="5"/>
  <c r="K134" i="5"/>
  <c r="H56" i="5"/>
  <c r="K56" i="5"/>
  <c r="K25" i="5"/>
  <c r="H25" i="5"/>
  <c r="K155" i="5"/>
  <c r="H155" i="5"/>
  <c r="K77" i="5"/>
  <c r="H77" i="5"/>
  <c r="G253" i="5"/>
  <c r="J253" i="5"/>
  <c r="J123" i="5"/>
  <c r="G123" i="5"/>
  <c r="G19" i="5"/>
  <c r="J19" i="5"/>
  <c r="H125" i="5"/>
  <c r="K125" i="5"/>
  <c r="K99" i="5"/>
  <c r="H99" i="5"/>
  <c r="H281" i="5"/>
  <c r="K281" i="5"/>
  <c r="E242" i="5"/>
  <c r="E34" i="5"/>
  <c r="E86" i="5"/>
  <c r="E294" i="5"/>
  <c r="E60" i="5"/>
  <c r="E138" i="5"/>
  <c r="E190" i="5"/>
  <c r="E164" i="5"/>
  <c r="E112" i="5"/>
  <c r="E216" i="5"/>
  <c r="E268" i="5"/>
  <c r="E320" i="5"/>
  <c r="E10" i="5"/>
  <c r="G10" i="5" s="1"/>
  <c r="C7" i="4"/>
  <c r="F10" i="5"/>
  <c r="H10" i="5" s="1"/>
  <c r="C8" i="4"/>
  <c r="F8" i="4" s="1"/>
  <c r="K183" i="5"/>
  <c r="H183" i="5"/>
  <c r="H261" i="5"/>
  <c r="K261" i="5"/>
  <c r="K105" i="5"/>
  <c r="H105" i="5"/>
  <c r="H299" i="5"/>
  <c r="K299" i="5"/>
  <c r="H169" i="5"/>
  <c r="K169" i="5"/>
  <c r="H13" i="5"/>
  <c r="K13" i="5"/>
  <c r="H251" i="5"/>
  <c r="K251" i="5"/>
  <c r="H147" i="5"/>
  <c r="K147" i="5"/>
  <c r="K17" i="5"/>
  <c r="H17" i="5"/>
  <c r="H55" i="5"/>
  <c r="K55" i="5"/>
  <c r="H237" i="5"/>
  <c r="K237" i="5"/>
  <c r="H211" i="5"/>
  <c r="K211" i="5"/>
  <c r="G160" i="5"/>
  <c r="J160" i="5"/>
  <c r="G264" i="5"/>
  <c r="J264" i="5"/>
  <c r="G134" i="5"/>
  <c r="J134" i="5"/>
  <c r="H283" i="5"/>
  <c r="K283" i="5"/>
  <c r="H153" i="5"/>
  <c r="K153" i="5"/>
  <c r="H101" i="5"/>
  <c r="K101" i="5"/>
  <c r="G285" i="5"/>
  <c r="J285" i="5"/>
  <c r="G51" i="5"/>
  <c r="J51" i="5"/>
  <c r="G181" i="5"/>
  <c r="J181" i="5"/>
  <c r="H293" i="5"/>
  <c r="K293" i="5"/>
  <c r="H163" i="5"/>
  <c r="K163" i="5"/>
  <c r="K33" i="5"/>
  <c r="H33" i="5"/>
  <c r="H317" i="5"/>
  <c r="K317" i="5"/>
  <c r="K135" i="5"/>
  <c r="H135" i="5"/>
  <c r="K83" i="5"/>
  <c r="H83" i="5"/>
  <c r="H316" i="5"/>
  <c r="K316" i="5"/>
  <c r="H186" i="5"/>
  <c r="K186" i="5"/>
  <c r="H30" i="5"/>
  <c r="K30" i="5"/>
  <c r="K103" i="5"/>
  <c r="H103" i="5"/>
  <c r="K207" i="5"/>
  <c r="H207" i="5"/>
  <c r="K51" i="5"/>
  <c r="H51" i="5"/>
  <c r="G279" i="5"/>
  <c r="J279" i="5"/>
  <c r="G227" i="5"/>
  <c r="J227" i="5"/>
  <c r="G305" i="5"/>
  <c r="J305" i="5"/>
  <c r="H21" i="5"/>
  <c r="K21" i="5"/>
  <c r="K255" i="5"/>
  <c r="H255" i="5"/>
  <c r="K177" i="5"/>
  <c r="H177" i="5"/>
  <c r="H157" i="5"/>
  <c r="K157" i="5"/>
  <c r="H53" i="5"/>
  <c r="K53" i="5"/>
  <c r="H235" i="5"/>
  <c r="K235" i="5"/>
  <c r="K195" i="5"/>
  <c r="H195" i="5"/>
  <c r="K65" i="5"/>
  <c r="H65" i="5"/>
  <c r="K247" i="5"/>
  <c r="H247" i="5"/>
  <c r="H43" i="5"/>
  <c r="K43" i="5"/>
  <c r="H173" i="5"/>
  <c r="K173" i="5"/>
  <c r="K303" i="5"/>
  <c r="H303" i="5"/>
  <c r="H289" i="5"/>
  <c r="K289" i="5"/>
  <c r="H133" i="5"/>
  <c r="K133" i="5"/>
  <c r="H107" i="5"/>
  <c r="K107" i="5"/>
  <c r="G238" i="5"/>
  <c r="J238" i="5"/>
  <c r="J212" i="5"/>
  <c r="G212" i="5"/>
  <c r="J56" i="5"/>
  <c r="G56" i="5"/>
  <c r="K179" i="5"/>
  <c r="H179" i="5"/>
  <c r="H49" i="5"/>
  <c r="K49" i="5"/>
  <c r="K231" i="5"/>
  <c r="H231" i="5"/>
  <c r="G311" i="5"/>
  <c r="J311" i="5"/>
  <c r="J233" i="5"/>
  <c r="G233" i="5"/>
  <c r="J155" i="5"/>
  <c r="G155" i="5"/>
  <c r="K59" i="5"/>
  <c r="H59" i="5"/>
  <c r="H189" i="5"/>
  <c r="K189" i="5"/>
  <c r="K319" i="5"/>
  <c r="H319" i="5"/>
  <c r="H213" i="5"/>
  <c r="K213" i="5"/>
  <c r="H31" i="5"/>
  <c r="K31" i="5"/>
  <c r="K265" i="5"/>
  <c r="H265" i="5"/>
  <c r="H212" i="5"/>
  <c r="K212" i="5"/>
  <c r="K82" i="5"/>
  <c r="H82" i="5"/>
  <c r="H264" i="5"/>
  <c r="K264" i="5"/>
  <c r="K311" i="5"/>
  <c r="H311" i="5"/>
  <c r="H129" i="5"/>
  <c r="K129" i="5"/>
  <c r="H285" i="5"/>
  <c r="K285" i="5"/>
  <c r="J45" i="5"/>
  <c r="G45" i="5"/>
  <c r="J201" i="5"/>
  <c r="G201" i="5"/>
  <c r="J97" i="5"/>
  <c r="G97" i="5"/>
  <c r="H307" i="5"/>
  <c r="K307" i="5"/>
  <c r="H151" i="5"/>
  <c r="K151" i="5"/>
  <c r="K73" i="5"/>
  <c r="H73" i="5"/>
  <c r="J10" i="5"/>
  <c r="AG12" i="3"/>
  <c r="AH12" i="3" s="1"/>
  <c r="Q12" i="3"/>
  <c r="T12" i="3" s="1"/>
  <c r="F196" i="5" l="1"/>
  <c r="F66" i="5"/>
  <c r="F274" i="5"/>
  <c r="F14" i="5"/>
  <c r="F40" i="5"/>
  <c r="F248" i="5"/>
  <c r="F118" i="5"/>
  <c r="F92" i="5"/>
  <c r="F170" i="5"/>
  <c r="F300" i="5"/>
  <c r="F144" i="5"/>
  <c r="F222" i="5"/>
  <c r="K10" i="5"/>
  <c r="A10" i="4"/>
  <c r="D8" i="4"/>
  <c r="E12" i="5"/>
  <c r="E194" i="5"/>
  <c r="E168" i="5"/>
  <c r="E38" i="5"/>
  <c r="E246" i="5"/>
  <c r="E90" i="5"/>
  <c r="E298" i="5"/>
  <c r="E64" i="5"/>
  <c r="E142" i="5"/>
  <c r="E116" i="5"/>
  <c r="E220" i="5"/>
  <c r="E272" i="5"/>
  <c r="J320" i="5"/>
  <c r="G320" i="5"/>
  <c r="J164" i="5"/>
  <c r="G164" i="5"/>
  <c r="G294" i="5"/>
  <c r="J294" i="5"/>
  <c r="G280" i="5"/>
  <c r="J280" i="5"/>
  <c r="G202" i="5"/>
  <c r="J202" i="5"/>
  <c r="J72" i="5"/>
  <c r="G72" i="5"/>
  <c r="G240" i="5"/>
  <c r="J240" i="5"/>
  <c r="G318" i="5"/>
  <c r="J318" i="5"/>
  <c r="G214" i="5"/>
  <c r="J214" i="5"/>
  <c r="F90" i="5"/>
  <c r="F194" i="5"/>
  <c r="F298" i="5"/>
  <c r="F12" i="5"/>
  <c r="F116" i="5"/>
  <c r="F220" i="5"/>
  <c r="F64" i="5"/>
  <c r="F168" i="5"/>
  <c r="F272" i="5"/>
  <c r="F38" i="5"/>
  <c r="F142" i="5"/>
  <c r="F246" i="5"/>
  <c r="G268" i="5"/>
  <c r="J268" i="5"/>
  <c r="G190" i="5"/>
  <c r="J190" i="5"/>
  <c r="G86" i="5"/>
  <c r="J86" i="5"/>
  <c r="G176" i="5"/>
  <c r="J176" i="5"/>
  <c r="J124" i="5"/>
  <c r="G124" i="5"/>
  <c r="J306" i="5"/>
  <c r="G306" i="5"/>
  <c r="G110" i="5"/>
  <c r="J110" i="5"/>
  <c r="G266" i="5"/>
  <c r="J266" i="5"/>
  <c r="J136" i="5"/>
  <c r="G136" i="5"/>
  <c r="F7" i="4"/>
  <c r="D7" i="4"/>
  <c r="J216" i="5"/>
  <c r="G216" i="5"/>
  <c r="G138" i="5"/>
  <c r="J138" i="5"/>
  <c r="G34" i="5"/>
  <c r="J34" i="5"/>
  <c r="J228" i="5"/>
  <c r="G228" i="5"/>
  <c r="G46" i="5"/>
  <c r="J46" i="5"/>
  <c r="G98" i="5"/>
  <c r="J98" i="5"/>
  <c r="J84" i="5"/>
  <c r="G84" i="5"/>
  <c r="G58" i="5"/>
  <c r="J58" i="5"/>
  <c r="G162" i="5"/>
  <c r="J162" i="5"/>
  <c r="G112" i="5"/>
  <c r="J112" i="5"/>
  <c r="J60" i="5"/>
  <c r="G60" i="5"/>
  <c r="G242" i="5"/>
  <c r="J242" i="5"/>
  <c r="G254" i="5"/>
  <c r="J254" i="5"/>
  <c r="G150" i="5"/>
  <c r="J150" i="5"/>
  <c r="J20" i="5"/>
  <c r="G20" i="5"/>
  <c r="G292" i="5"/>
  <c r="J292" i="5"/>
  <c r="J188" i="5"/>
  <c r="G188" i="5"/>
  <c r="G32" i="5"/>
  <c r="J32" i="5"/>
  <c r="H6" i="5"/>
  <c r="K6" i="5"/>
  <c r="K170" i="5" l="1"/>
  <c r="H170" i="5"/>
  <c r="H40" i="5"/>
  <c r="K40" i="5"/>
  <c r="H196" i="5"/>
  <c r="K196" i="5"/>
  <c r="H222" i="5"/>
  <c r="K222" i="5"/>
  <c r="H92" i="5"/>
  <c r="K92" i="5"/>
  <c r="H14" i="5"/>
  <c r="K14" i="5"/>
  <c r="H118" i="5"/>
  <c r="K118" i="5"/>
  <c r="H144" i="5"/>
  <c r="K144" i="5"/>
  <c r="H274" i="5"/>
  <c r="K274" i="5"/>
  <c r="H300" i="5"/>
  <c r="K300" i="5"/>
  <c r="K248" i="5"/>
  <c r="H248" i="5"/>
  <c r="K66" i="5"/>
  <c r="H66" i="5"/>
  <c r="H38" i="5"/>
  <c r="K38" i="5"/>
  <c r="H220" i="5"/>
  <c r="K220" i="5"/>
  <c r="H194" i="5"/>
  <c r="K194" i="5"/>
  <c r="J272" i="5"/>
  <c r="G272" i="5"/>
  <c r="G64" i="5"/>
  <c r="J64" i="5"/>
  <c r="G38" i="5"/>
  <c r="J38" i="5"/>
  <c r="H272" i="5"/>
  <c r="K272" i="5"/>
  <c r="H116" i="5"/>
  <c r="K116" i="5"/>
  <c r="H90" i="5"/>
  <c r="K90" i="5"/>
  <c r="J220" i="5"/>
  <c r="G220" i="5"/>
  <c r="G298" i="5"/>
  <c r="J298" i="5"/>
  <c r="J168" i="5"/>
  <c r="G168" i="5"/>
  <c r="H246" i="5"/>
  <c r="K246" i="5"/>
  <c r="H168" i="5"/>
  <c r="K168" i="5"/>
  <c r="H12" i="5"/>
  <c r="K12" i="5"/>
  <c r="J116" i="5"/>
  <c r="G116" i="5"/>
  <c r="G90" i="5"/>
  <c r="J90" i="5"/>
  <c r="G194" i="5"/>
  <c r="J194" i="5"/>
  <c r="H142" i="5"/>
  <c r="K142" i="5"/>
  <c r="H64" i="5"/>
  <c r="K64" i="5"/>
  <c r="K298" i="5"/>
  <c r="H298" i="5"/>
  <c r="G142" i="5"/>
  <c r="J142" i="5"/>
  <c r="G246" i="5"/>
  <c r="J246" i="5"/>
  <c r="J12" i="5"/>
  <c r="G12" i="5"/>
</calcChain>
</file>

<file path=xl/sharedStrings.xml><?xml version="1.0" encoding="utf-8"?>
<sst xmlns="http://schemas.openxmlformats.org/spreadsheetml/2006/main" count="474" uniqueCount="133">
  <si>
    <t>Satandard Deduction</t>
  </si>
  <si>
    <t>Home Loan Interest</t>
  </si>
  <si>
    <t>Net Taxable Amount</t>
  </si>
  <si>
    <t>Total Tax</t>
  </si>
  <si>
    <t>Gross Amount</t>
  </si>
  <si>
    <t>Other Income</t>
  </si>
  <si>
    <t>Gross Salary with Govt.NPS</t>
  </si>
  <si>
    <t>Deduction Under 80C (Max 1,50,000)</t>
  </si>
  <si>
    <t>Deduction Above 150000 (80G etc.)</t>
  </si>
  <si>
    <t>Sr.No.</t>
  </si>
  <si>
    <t>Name of Employee</t>
  </si>
  <si>
    <t>Employee ID</t>
  </si>
  <si>
    <t>Post</t>
  </si>
  <si>
    <t>Level</t>
  </si>
  <si>
    <t>GPF/NPS</t>
  </si>
  <si>
    <t>Probation</t>
  </si>
  <si>
    <t>HRA Relief other Tax Free</t>
  </si>
  <si>
    <t>Relief 87(A)</t>
  </si>
  <si>
    <t>Sess 4%</t>
  </si>
  <si>
    <t>Basic Of July</t>
  </si>
  <si>
    <t>Other</t>
  </si>
  <si>
    <t>Rebate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</si>
  <si>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</si>
  <si>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</si>
  <si>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</si>
  <si>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</si>
  <si>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</si>
  <si>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</si>
  <si>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</si>
  <si>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</si>
  <si>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</si>
  <si>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</si>
  <si>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</si>
  <si>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</si>
  <si>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</si>
  <si>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</si>
  <si>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</si>
  <si>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</si>
  <si>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</si>
  <si>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</si>
  <si>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</si>
  <si>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</si>
  <si>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</si>
  <si>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</si>
  <si>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</si>
  <si>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</si>
  <si>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Post @ Office</t>
  </si>
  <si>
    <t>Principal</t>
  </si>
  <si>
    <t>Lecturer</t>
  </si>
  <si>
    <t>Sr. Teacher</t>
  </si>
  <si>
    <t>Teacher</t>
  </si>
  <si>
    <t>Jr.Assistance</t>
  </si>
  <si>
    <t>Sr.Assistance</t>
  </si>
  <si>
    <t>Peon</t>
  </si>
  <si>
    <t>Prabodhak</t>
  </si>
  <si>
    <t>OA</t>
  </si>
  <si>
    <t>RJNA201228008021</t>
  </si>
  <si>
    <t>Yes</t>
  </si>
  <si>
    <t>NPS</t>
  </si>
  <si>
    <t>No</t>
  </si>
  <si>
    <t>Basic Of March 21</t>
  </si>
  <si>
    <t>Ashwini Kumar Sharma</t>
  </si>
  <si>
    <t>Aditya Jakhad</t>
  </si>
  <si>
    <t>RJNA201228008022</t>
  </si>
  <si>
    <t>DA</t>
  </si>
  <si>
    <t>HRA</t>
  </si>
  <si>
    <t>Total</t>
  </si>
  <si>
    <t>4 Months</t>
  </si>
  <si>
    <t>8 Months</t>
  </si>
  <si>
    <t>Gross</t>
  </si>
  <si>
    <t>Prakash Kumar Gaur</t>
  </si>
  <si>
    <t>Old Tax</t>
  </si>
  <si>
    <t>New Tax Basic</t>
  </si>
  <si>
    <t>New Tax Paybale Gross</t>
  </si>
  <si>
    <t>NO</t>
  </si>
  <si>
    <t>New Tax</t>
  </si>
  <si>
    <t>87A</t>
  </si>
  <si>
    <t>Sess</t>
  </si>
  <si>
    <t>New Toatl Tax</t>
  </si>
  <si>
    <t>New Regime</t>
  </si>
  <si>
    <t>Old Regime</t>
  </si>
  <si>
    <t>Tax Scheme</t>
  </si>
  <si>
    <t>Deposite till Now</t>
  </si>
  <si>
    <t>Balance Tax have to deposit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</si>
  <si>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</si>
  <si>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</si>
  <si>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</si>
  <si>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</si>
  <si>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</si>
  <si>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</si>
  <si>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</si>
  <si>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</si>
  <si>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</si>
  <si>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</si>
  <si>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</si>
  <si>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</si>
  <si>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</si>
  <si>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</si>
  <si>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</si>
  <si>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</si>
  <si>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</si>
  <si>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</si>
  <si>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</si>
  <si>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</si>
  <si>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</si>
  <si>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</si>
  <si>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</si>
  <si>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</si>
  <si>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</si>
  <si>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P</t>
  </si>
  <si>
    <t>You have to deposit monthly (in 10 Months)</t>
  </si>
  <si>
    <t>Government Senior Secondary School, Deogarh (Rajsamand)</t>
  </si>
  <si>
    <t>Estimated Tax Calculation</t>
  </si>
  <si>
    <t>Bheru Prasad Jangid</t>
  </si>
  <si>
    <t xml:space="preserve">Balance Tax have to deposit </t>
  </si>
  <si>
    <t>समर्पित अवकाश, बोनस, DA arrear के लिए आप Tax Calculator वाली शीट में other वाले कॉलम में लिख देवे |</t>
  </si>
  <si>
    <t>Deduction Under 80CCD (2)</t>
  </si>
  <si>
    <t>Deduction Under 80CCD (1B)</t>
  </si>
  <si>
    <t>GPF</t>
  </si>
  <si>
    <t>Meghraj Sharma</t>
  </si>
  <si>
    <t>RJNA198628017733</t>
  </si>
  <si>
    <t xml:space="preserve">सभी साथियों को नमस्कार </t>
  </si>
  <si>
    <t>आप सब की सहायतार्थ वित्तीय वर्ष 2021-22 के लिए</t>
  </si>
  <si>
    <t>आयकर की गणना</t>
  </si>
  <si>
    <t>इस एक्सेल प्रोग्राम की सहायता से आप अपने पुरे स्टाफ की आयकर गणना कर सकते है |</t>
  </si>
  <si>
    <t>यह प्रोग्राम में आप को दोनों प्रकार के टैक्स की गणना करके बताएगा | (OLD and NEW)</t>
  </si>
  <si>
    <t>माहवार कितना टैक्स कटवाना है सब कुछ बस इस एक ही प्रोग्राम में |</t>
  </si>
  <si>
    <t>टोटल टैक्स कितना बनेगा |</t>
  </si>
  <si>
    <t>केवल अपनी मार्च 2021 की बेसिक एवं कटौतियां डालते ही अपने आयकर की गणना कर सकते है |</t>
  </si>
  <si>
    <t>New DA Rate</t>
  </si>
  <si>
    <t>Old DA Rate</t>
  </si>
  <si>
    <t xml:space="preserve"> Old HRA Rate</t>
  </si>
  <si>
    <t>New HRA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</si>
</sst>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\-??_);_(@_)"/>
  </numFmts>
  <fonts count="2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  <charset val="1"/>
    </font>
    <font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rgb="FF000000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26"/>
      <color rgb="FFC00000"/>
      <name val="Calibri"/>
      <family val="2"/>
      <scheme val="minor"/>
    </font>
    <font>
      <b/>
      <sz val="18"/>
      <color theme="9"/>
      <name val="Calibri"/>
      <family val="2"/>
      <scheme val="minor"/>
    </font>
    <font>
      <b/>
      <sz val="18"/>
      <color theme="0" tint="-0.499984740745262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64" fontId="5" fillId="0" borderId="0" applyFill="0" applyBorder="0" applyProtection="0"/>
  </cellStyleXfs>
  <cellXfs count="64">
    <xf numFmtId="0" fontId="0" fillId="0" borderId="0" xfId="0"/>
    <xf numFmtId="0" fontId="0" fillId="0" borderId="0" xfId="0" applyProtection="1"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0" fillId="4" borderId="5" xfId="0" applyFill="1" applyBorder="1" applyAlignment="1" applyProtection="1">
      <alignment horizontal="center" vertical="center" wrapText="1"/>
      <protection hidden="1"/>
    </xf>
    <xf numFmtId="0" fontId="0" fillId="4" borderId="3" xfId="0" applyFill="1" applyBorder="1" applyAlignment="1" applyProtection="1">
      <alignment horizontal="center" vertical="center" wrapText="1"/>
      <protection hidden="1"/>
    </xf>
    <xf numFmtId="0" fontId="0" fillId="4" borderId="6" xfId="0" applyFill="1" applyBorder="1" applyAlignment="1" applyProtection="1">
      <alignment horizontal="center" vertical="center" wrapText="1"/>
      <protection hidden="1"/>
    </xf>
    <xf numFmtId="0" fontId="7" fillId="3" borderId="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0" fillId="4" borderId="1" xfId="0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wrapText="1"/>
      <protection hidden="1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1" xfId="0" applyBorder="1" applyAlignment="1" applyProtection="1">
      <alignment vertical="center"/>
      <protection hidden="1"/>
    </xf>
    <xf numFmtId="0" fontId="11" fillId="5" borderId="1" xfId="0" applyFont="1" applyFill="1" applyBorder="1" applyAlignment="1" applyProtection="1">
      <alignment horizontal="center" vertical="center" wrapText="1"/>
      <protection hidden="1"/>
    </xf>
    <xf numFmtId="0" fontId="11" fillId="6" borderId="1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horizontal="center" vertical="center" wrapText="1"/>
      <protection hidden="1"/>
    </xf>
    <xf numFmtId="9" fontId="1" fillId="0" borderId="1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hidden="1"/>
    </xf>
    <xf numFmtId="0" fontId="16" fillId="0" borderId="0" xfId="0" applyFont="1"/>
    <xf numFmtId="0" fontId="0" fillId="0" borderId="1" xfId="0" applyBorder="1" applyAlignment="1" applyProtection="1">
      <alignment horizontal="center" vertical="center"/>
      <protection locked="0" hidden="1"/>
    </xf>
    <xf numFmtId="0" fontId="15" fillId="0" borderId="0" xfId="0" applyFont="1" applyAlignment="1">
      <alignment horizontal="justify" vertical="center" wrapText="1"/>
    </xf>
    <xf numFmtId="0" fontId="18" fillId="0" borderId="0" xfId="0" applyFont="1" applyAlignment="1">
      <alignment horizontal="justify" vertical="center" wrapText="1"/>
    </xf>
    <xf numFmtId="0" fontId="19" fillId="0" borderId="0" xfId="0" applyFont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justify" vertical="center" wrapText="1"/>
    </xf>
    <xf numFmtId="0" fontId="9" fillId="2" borderId="0" xfId="0" applyFont="1" applyFill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hidden="1"/>
    </xf>
    <xf numFmtId="0" fontId="7" fillId="6" borderId="0" xfId="0" applyFont="1" applyFill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/>
      <protection locked="0"/>
    </xf>
    <xf numFmtId="0" fontId="12" fillId="2" borderId="0" xfId="0" applyFont="1" applyFill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3" fillId="4" borderId="2" xfId="0" applyFont="1" applyFill="1" applyBorder="1" applyAlignment="1" applyProtection="1">
      <alignment horizontal="center" vertical="center" wrapText="1"/>
      <protection hidden="1"/>
    </xf>
    <xf numFmtId="0" fontId="3" fillId="4" borderId="12" xfId="0" applyFont="1" applyFill="1" applyBorder="1" applyAlignment="1" applyProtection="1">
      <alignment horizontal="center" vertical="center" wrapText="1"/>
      <protection hidden="1"/>
    </xf>
    <xf numFmtId="0" fontId="3" fillId="4" borderId="8" xfId="0" applyFont="1" applyFill="1" applyBorder="1" applyAlignment="1" applyProtection="1">
      <alignment horizontal="center" vertical="center" wrapText="1"/>
      <protection hidden="1"/>
    </xf>
    <xf numFmtId="0" fontId="3" fillId="4" borderId="3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horizontal="center" vertical="center"/>
      <protection hidden="1"/>
    </xf>
    <xf numFmtId="0" fontId="14" fillId="6" borderId="0" xfId="0" applyFont="1" applyFill="1" applyAlignment="1" applyProtection="1">
      <alignment horizontal="center" vertical="center"/>
      <protection hidden="1"/>
    </xf>
  </cellXfs>
  <cellStyles count="3">
    <cellStyle name="Comma 2" xfId="2"/>
    <cellStyle name="Normal" xfId="0" builtinId="0"/>
    <cellStyle name="Normal 2" xfId="1"/>
  </cellStyles>
  <dxfs count="20">
    <dxf>
      <fill>
        <patternFill>
          <bgColor rgb="FFFF0000"/>
        </patternFill>
      </fill>
    </dxf>
    <dxf>
      <alignment vertical="center" textRotation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protection locked="0" hidden="0"/>
    </dxf>
    <dxf>
      <border>
        <bottom style="thin">
          <color indexed="64"/>
        </bottom>
      </border>
    </dxf>
    <dxf>
      <fill>
        <patternFill patternType="solid">
          <fgColor indexed="64"/>
          <bgColor theme="9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A5:H321" totalsRowShown="0" headerRowDxfId="19" dataDxfId="17" headerRowBorderDxfId="18" tableBorderDxfId="16" totalsRowBorderDxfId="15">
  <tableColumns count="8">
    <tableColumn id="1" name="Sr.No." dataDxfId="14">
      <calculatedColumnFormula>IF(Table1[[#This Row],[Name of Employee]]="","",ROWS($A$1:A1))</calculatedColumnFormula>
    </tableColumn>
    <tableColumn id="2" name="Name of Employee" dataDxfId="13"/>
    <tableColumn id="3" name="Employee ID" dataDxfId="12"/>
    <tableColumn id="4" name="Post" dataDxfId="11"/>
    <tableColumn id="5" name="Level" dataDxfId="10"/>
    <tableColumn id="6" name="GPF/NPS" dataDxfId="9"/>
    <tableColumn id="7" name="Probation" dataDxfId="8"/>
    <tableColumn id="8" name="Basic Of March 21" dataDxfId="7"/>
  </tableColumns>
  <tableStyleInfo name="TableStyleLight21" showFirstColumn="0" showLastColumn="0" showRowStripes="0" showColumnStripes="0"/>
</table>
</file>

<file path=xl/tables/table2.xml><?xml version="1.0" encoding="utf-8"?>
<table xmlns="http://schemas.openxmlformats.org/spreadsheetml/2006/main" id="2" name="Table2" displayName="Table2" ref="W5:W27" totalsRowShown="0" headerRowDxfId="6" dataDxfId="4" headerRowBorderDxfId="5" tableBorderDxfId="3" totalsRowBorderDxfId="2">
  <tableColumns count="1">
    <tableColumn id="1" name="Post @ Office" dataDxfId="1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sqref="A1:I1"/>
    </sheetView>
  </sheetViews>
  <sheetFormatPr defaultRowHeight="15" x14ac:dyDescent="0.25"/>
  <cols>
    <col min="1" max="8" width="9.140625" style="41"/>
    <col min="9" max="9" width="13.28515625" style="41" customWidth="1"/>
    <col min="10" max="16384" width="9.140625" style="41"/>
  </cols>
  <sheetData>
    <row r="1" spans="1:9" ht="33" customHeight="1" x14ac:dyDescent="0.25">
      <c r="A1" s="44" t="s">
        <v>121</v>
      </c>
      <c r="B1" s="44"/>
      <c r="C1" s="44"/>
      <c r="D1" s="44"/>
      <c r="E1" s="44"/>
      <c r="F1" s="44"/>
      <c r="G1" s="44"/>
      <c r="H1" s="44"/>
      <c r="I1" s="44"/>
    </row>
    <row r="2" spans="1:9" ht="30" customHeight="1" x14ac:dyDescent="0.25">
      <c r="A2" s="45" t="s">
        <v>122</v>
      </c>
      <c r="B2" s="45"/>
      <c r="C2" s="45"/>
      <c r="D2" s="45"/>
      <c r="E2" s="45"/>
      <c r="F2" s="45"/>
      <c r="G2" s="45"/>
      <c r="H2" s="45"/>
      <c r="I2" s="45"/>
    </row>
    <row r="3" spans="1:9" ht="50.1" customHeight="1" x14ac:dyDescent="0.25">
      <c r="A3" s="46" t="s">
        <v>123</v>
      </c>
      <c r="B3" s="46"/>
      <c r="C3" s="46"/>
      <c r="D3" s="46"/>
      <c r="E3" s="46"/>
      <c r="F3" s="46"/>
      <c r="G3" s="46"/>
      <c r="H3" s="46"/>
      <c r="I3" s="46"/>
    </row>
    <row r="4" spans="1:9" ht="62.25" customHeight="1" x14ac:dyDescent="0.25">
      <c r="A4" s="44" t="s">
        <v>128</v>
      </c>
      <c r="B4" s="44"/>
      <c r="C4" s="44"/>
      <c r="D4" s="44"/>
      <c r="E4" s="44"/>
      <c r="F4" s="44"/>
      <c r="G4" s="44"/>
      <c r="H4" s="44"/>
      <c r="I4" s="44"/>
    </row>
    <row r="5" spans="1:9" ht="54" customHeight="1" x14ac:dyDescent="0.25">
      <c r="A5" s="47" t="s">
        <v>124</v>
      </c>
      <c r="B5" s="47"/>
      <c r="C5" s="47"/>
      <c r="D5" s="47"/>
      <c r="E5" s="47"/>
      <c r="F5" s="47"/>
      <c r="G5" s="47"/>
      <c r="H5" s="47"/>
      <c r="I5" s="47"/>
    </row>
    <row r="6" spans="1:9" ht="50.1" customHeight="1" x14ac:dyDescent="0.25">
      <c r="A6" s="43" t="s">
        <v>125</v>
      </c>
      <c r="B6" s="43"/>
      <c r="C6" s="43"/>
      <c r="D6" s="43"/>
      <c r="E6" s="43"/>
      <c r="F6" s="43"/>
      <c r="G6" s="43"/>
      <c r="H6" s="43"/>
      <c r="I6" s="43"/>
    </row>
    <row r="7" spans="1:9" ht="29.25" customHeight="1" x14ac:dyDescent="0.25">
      <c r="A7" s="43" t="s">
        <v>127</v>
      </c>
      <c r="B7" s="43"/>
      <c r="C7" s="43"/>
      <c r="D7" s="43"/>
      <c r="E7" s="43"/>
      <c r="F7" s="43"/>
      <c r="G7" s="43"/>
      <c r="H7" s="43"/>
      <c r="I7" s="43"/>
    </row>
    <row r="8" spans="1:9" ht="50.1" customHeight="1" x14ac:dyDescent="0.25">
      <c r="A8" s="43" t="s">
        <v>126</v>
      </c>
      <c r="B8" s="43"/>
      <c r="C8" s="43"/>
      <c r="D8" s="43"/>
      <c r="E8" s="43"/>
      <c r="F8" s="43"/>
      <c r="G8" s="43"/>
      <c r="H8" s="43"/>
      <c r="I8" s="43"/>
    </row>
  </sheetData>
  <mergeCells count="8">
    <mergeCell ref="A7:I7"/>
    <mergeCell ref="A8:I8"/>
    <mergeCell ref="A1:I1"/>
    <mergeCell ref="A2:I2"/>
    <mergeCell ref="A3:I3"/>
    <mergeCell ref="A4:I4"/>
    <mergeCell ref="A5:I5"/>
    <mergeCell ref="A6:I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1"/>
  <sheetViews>
    <sheetView tabSelected="1" zoomScale="145" zoomScaleNormal="145" workbookViewId="0">
      <selection sqref="A1:H1"/>
    </sheetView>
  </sheetViews>
  <sheetFormatPr defaultColWidth="0" defaultRowHeight="20.100000000000001" customHeight="1" x14ac:dyDescent="0.25"/>
  <cols>
    <col min="1" max="1" width="6.28515625" style="7" customWidth="1"/>
    <col min="2" max="2" width="25" style="7" customWidth="1"/>
    <col min="3" max="3" width="19" style="7" customWidth="1"/>
    <col min="4" max="4" width="15.28515625" style="7" customWidth="1"/>
    <col min="5" max="5" width="6.5703125" style="7" customWidth="1"/>
    <col min="6" max="6" width="6.140625" style="7" customWidth="1"/>
    <col min="7" max="7" width="6.28515625" style="7" customWidth="1"/>
    <col min="8" max="8" width="9.5703125" style="7" customWidth="1"/>
    <col min="9" max="9" width="5.5703125" style="7" customWidth="1"/>
    <col min="10" max="10" width="7.85546875" style="7" hidden="1" customWidth="1"/>
    <col min="11" max="11" width="6.140625" style="7" hidden="1" customWidth="1"/>
    <col min="12" max="12" width="7.28515625" style="7" hidden="1" customWidth="1"/>
    <col min="13" max="13" width="8.7109375" style="7" hidden="1" customWidth="1"/>
    <col min="14" max="14" width="7.5703125" style="7" hidden="1" customWidth="1"/>
    <col min="15" max="15" width="9.5703125" style="7" hidden="1" customWidth="1"/>
    <col min="16" max="16" width="7.85546875" style="7" hidden="1" customWidth="1"/>
    <col min="17" max="17" width="7.42578125" style="7" hidden="1" customWidth="1"/>
    <col min="18" max="18" width="8.7109375" style="7" hidden="1" customWidth="1"/>
    <col min="19" max="19" width="7.7109375" style="7" hidden="1" customWidth="1"/>
    <col min="20" max="21" width="10.5703125" style="7" hidden="1" customWidth="1"/>
    <col min="22" max="22" width="9.140625" style="6" hidden="1" customWidth="1"/>
    <col min="23" max="23" width="24.5703125" style="6" customWidth="1"/>
    <col min="24" max="26" width="0" style="6" hidden="1" customWidth="1"/>
    <col min="27" max="16384" width="9.140625" style="6" hidden="1"/>
  </cols>
  <sheetData>
    <row r="1" spans="1:26" ht="39.75" customHeight="1" x14ac:dyDescent="0.25">
      <c r="A1" s="48" t="s">
        <v>111</v>
      </c>
      <c r="B1" s="48"/>
      <c r="C1" s="48"/>
      <c r="D1" s="48"/>
      <c r="E1" s="48"/>
      <c r="F1" s="48"/>
      <c r="G1" s="48"/>
      <c r="H1" s="48"/>
      <c r="I1" s="52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W1" s="50" t="s">
        <v>115</v>
      </c>
    </row>
    <row r="2" spans="1:26" ht="20.100000000000001" customHeight="1" x14ac:dyDescent="0.25">
      <c r="A2" s="49" t="s">
        <v>112</v>
      </c>
      <c r="B2" s="49"/>
      <c r="C2" s="49"/>
      <c r="D2" s="49"/>
      <c r="E2" s="49"/>
      <c r="F2" s="49"/>
      <c r="G2" s="49"/>
      <c r="H2" s="49"/>
      <c r="I2" s="52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W2" s="50"/>
    </row>
    <row r="3" spans="1:26" ht="20.100000000000001" customHeight="1" x14ac:dyDescent="0.25">
      <c r="A3" s="26"/>
      <c r="B3" s="24" t="s">
        <v>130</v>
      </c>
      <c r="C3" s="39">
        <v>0.17</v>
      </c>
      <c r="D3" s="40"/>
      <c r="E3" s="51" t="s">
        <v>131</v>
      </c>
      <c r="F3" s="51"/>
      <c r="G3" s="51"/>
      <c r="H3" s="39">
        <v>0.08</v>
      </c>
      <c r="I3" s="5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W3" s="50"/>
    </row>
    <row r="4" spans="1:26" ht="20.100000000000001" customHeight="1" x14ac:dyDescent="0.25">
      <c r="A4" s="26"/>
      <c r="B4" s="24" t="s">
        <v>129</v>
      </c>
      <c r="C4" s="39">
        <v>0.28000000000000003</v>
      </c>
      <c r="D4" s="1"/>
      <c r="E4" s="51" t="s">
        <v>132</v>
      </c>
      <c r="F4" s="51"/>
      <c r="G4" s="51"/>
      <c r="H4" s="39">
        <v>0.09</v>
      </c>
      <c r="I4" s="52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W4" s="50"/>
    </row>
    <row r="5" spans="1:26" s="9" customFormat="1" ht="30" customHeight="1" x14ac:dyDescent="0.25">
      <c r="A5" s="21" t="s">
        <v>9</v>
      </c>
      <c r="B5" s="22" t="s">
        <v>10</v>
      </c>
      <c r="C5" s="22" t="s">
        <v>11</v>
      </c>
      <c r="D5" s="22" t="s">
        <v>12</v>
      </c>
      <c r="E5" s="22" t="s">
        <v>13</v>
      </c>
      <c r="F5" s="22" t="s">
        <v>14</v>
      </c>
      <c r="G5" s="22" t="s">
        <v>15</v>
      </c>
      <c r="H5" s="23" t="s">
        <v>60</v>
      </c>
      <c r="I5" s="52"/>
      <c r="J5" s="25" t="s">
        <v>64</v>
      </c>
      <c r="K5" s="25" t="s">
        <v>65</v>
      </c>
      <c r="L5" s="25" t="s">
        <v>66</v>
      </c>
      <c r="M5" s="25" t="s">
        <v>67</v>
      </c>
      <c r="N5" s="25" t="s">
        <v>19</v>
      </c>
      <c r="O5" s="25" t="s">
        <v>64</v>
      </c>
      <c r="P5" s="25" t="s">
        <v>65</v>
      </c>
      <c r="Q5" s="25" t="s">
        <v>66</v>
      </c>
      <c r="R5" s="25" t="s">
        <v>68</v>
      </c>
      <c r="S5" s="25" t="s">
        <v>58</v>
      </c>
      <c r="T5" s="25" t="s">
        <v>69</v>
      </c>
      <c r="U5" s="8"/>
      <c r="W5" s="10" t="s">
        <v>46</v>
      </c>
      <c r="Z5" s="9" t="s">
        <v>13</v>
      </c>
    </row>
    <row r="6" spans="1:26" ht="20.100000000000001" customHeight="1" x14ac:dyDescent="0.25">
      <c r="A6" s="20">
        <f>IF(Table1[[#This Row],[Name of Employee]]="","",ROWS($A$1:A1))</f>
        <v>1</v>
      </c>
      <c r="B6" s="11" t="s">
        <v>61</v>
      </c>
      <c r="C6" s="12" t="s">
        <v>56</v>
      </c>
      <c r="D6" s="12" t="s">
        <v>48</v>
      </c>
      <c r="E6" s="12" t="s">
        <v>33</v>
      </c>
      <c r="F6" s="12" t="s">
        <v>58</v>
      </c>
      <c r="G6" s="12" t="s">
        <v>59</v>
      </c>
      <c r="H6" s="13">
        <v>47000</v>
      </c>
      <c r="I6" s="52"/>
      <c r="J6" s="19">
        <f>IF(Table1[[#This Row],[Probation]]="Yes",0,ROUND(Table1[[#This Row],[Basic Of March 21]]*$C$3,0))</f>
        <v>7990</v>
      </c>
      <c r="K6" s="19">
        <f>IF(Table1[[#This Row],[Probation]]="YES",0,ROUND(Table1[[#This Row],[Basic Of March 21]]*$H$3,0))</f>
        <v>3760</v>
      </c>
      <c r="L6" s="19">
        <f>SUM(J6:K6,Table1[[#This Row],[Basic Of March 21]])</f>
        <v>58750</v>
      </c>
      <c r="M6" s="19">
        <f>L6*4</f>
        <v>235000</v>
      </c>
      <c r="N6" s="19">
        <f>IF(Table1[[#This Row],[Probation]]="Yes",Table1[[#This Row],[Basic Of March 21]],MROUND(Table1[[#This Row],[Basic Of March 21]]*1.03,100))</f>
        <v>48400</v>
      </c>
      <c r="O6" s="19">
        <f>IF(Table1[[#This Row],[Probation]]="Yes",0,ROUND(N6*$C$4,0))</f>
        <v>13552</v>
      </c>
      <c r="P6" s="19">
        <f>IF(Table1[[#This Row],[Probation]]="Yes",0,ROUND(N6*$H$4,0))</f>
        <v>4356</v>
      </c>
      <c r="Q6" s="19">
        <f>SUM(N6:P6)</f>
        <v>66308</v>
      </c>
      <c r="R6" s="19">
        <f>Q6*8</f>
        <v>530464</v>
      </c>
      <c r="S6" s="19">
        <f>IF(Table1[[#This Row],[GPF/NPS]]="GPF",0,ROUND(SUM(Table1[[#This Row],[Basic Of March 21]],J6)*10%,0)*4+ROUND(SUM(N6:O6)*10%,0)*8)</f>
        <v>71556</v>
      </c>
      <c r="T6" s="19">
        <f>SUM(M6,R6:S6)</f>
        <v>837020</v>
      </c>
      <c r="U6" s="14"/>
      <c r="W6" s="15" t="s">
        <v>47</v>
      </c>
      <c r="Z6" s="7" t="s">
        <v>22</v>
      </c>
    </row>
    <row r="7" spans="1:26" ht="20.100000000000001" customHeight="1" x14ac:dyDescent="0.25">
      <c r="A7" s="20">
        <f>IF(Table1[[#This Row],[Name of Employee]]="","",ROWS($A$1:A2))</f>
        <v>2</v>
      </c>
      <c r="B7" s="16" t="s">
        <v>62</v>
      </c>
      <c r="C7" s="12" t="s">
        <v>63</v>
      </c>
      <c r="D7" s="17" t="s">
        <v>50</v>
      </c>
      <c r="E7" s="17" t="s">
        <v>31</v>
      </c>
      <c r="F7" s="17" t="s">
        <v>58</v>
      </c>
      <c r="G7" s="17" t="s">
        <v>57</v>
      </c>
      <c r="H7" s="13">
        <v>14600</v>
      </c>
      <c r="I7" s="52"/>
      <c r="J7" s="19">
        <f>IF(Table1[[#This Row],[Probation]]="Yes",0,ROUND(Table1[[#This Row],[Basic Of March 21]]*$C$3,0))</f>
        <v>0</v>
      </c>
      <c r="K7" s="19">
        <f>IF(Table1[[#This Row],[Probation]]="YES",0,ROUND(Table1[[#This Row],[Basic Of March 21]]*$H$3,0))</f>
        <v>0</v>
      </c>
      <c r="L7" s="19">
        <f>SUM(J7:K7,Table1[[#This Row],[Basic Of March 21]])</f>
        <v>14600</v>
      </c>
      <c r="M7" s="19">
        <f t="shared" ref="M7:M70" si="0">L7*4</f>
        <v>58400</v>
      </c>
      <c r="N7" s="19">
        <f>IF(Table1[[#This Row],[Probation]]="Yes",Table1[[#This Row],[Basic Of March 21]],MROUND(Table1[[#This Row],[Basic Of March 21]]*1.03,100))</f>
        <v>14600</v>
      </c>
      <c r="O7" s="19">
        <f>IF(Table1[[#This Row],[Probation]]="Yes",0,ROUND(N7*$C$4,0))</f>
        <v>0</v>
      </c>
      <c r="P7" s="19">
        <f>IF(Table1[[#This Row],[Probation]]="Yes",0,ROUND(N7*$H$4,0))</f>
        <v>0</v>
      </c>
      <c r="Q7" s="19">
        <f t="shared" ref="Q7:Q70" si="1">SUM(N7:P7)</f>
        <v>14600</v>
      </c>
      <c r="R7" s="19">
        <f t="shared" ref="R7:R70" si="2">Q7*8</f>
        <v>116800</v>
      </c>
      <c r="S7" s="19">
        <f>IF(Table1[[#This Row],[GPF/NPS]]="GPF",0,ROUND(SUM(Table1[[#This Row],[Basic Of March 21]],J7)*10%,0)*4+ROUND(SUM(N7:O7)*10%,0)*8)</f>
        <v>17520</v>
      </c>
      <c r="T7" s="19">
        <f t="shared" ref="T7:T70" si="3">SUM(M7,R7:S7)</f>
        <v>192720</v>
      </c>
      <c r="U7" s="14"/>
      <c r="W7" s="15" t="s">
        <v>48</v>
      </c>
      <c r="Z7" s="7" t="s">
        <v>23</v>
      </c>
    </row>
    <row r="8" spans="1:26" ht="20.100000000000001" customHeight="1" x14ac:dyDescent="0.25">
      <c r="A8" s="20">
        <f>IF(Table1[[#This Row],[Name of Employee]]="","",ROWS($A$1:A3))</f>
        <v>3</v>
      </c>
      <c r="B8" s="16" t="s">
        <v>70</v>
      </c>
      <c r="C8" s="12" t="s">
        <v>63</v>
      </c>
      <c r="D8" s="17" t="s">
        <v>48</v>
      </c>
      <c r="E8" s="17" t="s">
        <v>33</v>
      </c>
      <c r="F8" s="17" t="s">
        <v>58</v>
      </c>
      <c r="G8" s="17" t="s">
        <v>59</v>
      </c>
      <c r="H8" s="13">
        <v>46500</v>
      </c>
      <c r="I8" s="52"/>
      <c r="J8" s="19">
        <f>IF(Table1[[#This Row],[Probation]]="Yes",0,ROUND(Table1[[#This Row],[Basic Of March 21]]*$C$3,0))</f>
        <v>7905</v>
      </c>
      <c r="K8" s="19">
        <f>IF(Table1[[#This Row],[Probation]]="YES",0,ROUND(Table1[[#This Row],[Basic Of March 21]]*$H$3,0))</f>
        <v>3720</v>
      </c>
      <c r="L8" s="19">
        <f>SUM(J8:K8,Table1[[#This Row],[Basic Of March 21]])</f>
        <v>58125</v>
      </c>
      <c r="M8" s="19">
        <f t="shared" si="0"/>
        <v>232500</v>
      </c>
      <c r="N8" s="19">
        <f>IF(Table1[[#This Row],[Probation]]="Yes",Table1[[#This Row],[Basic Of March 21]],MROUND(Table1[[#This Row],[Basic Of March 21]]*1.03,100))</f>
        <v>47900</v>
      </c>
      <c r="O8" s="19">
        <f>IF(Table1[[#This Row],[Probation]]="Yes",0,ROUND(N8*$C$4,0))</f>
        <v>13412</v>
      </c>
      <c r="P8" s="19">
        <f>IF(Table1[[#This Row],[Probation]]="Yes",0,ROUND(N8*$H$4,0))</f>
        <v>4311</v>
      </c>
      <c r="Q8" s="19">
        <f t="shared" si="1"/>
        <v>65623</v>
      </c>
      <c r="R8" s="19">
        <f t="shared" si="2"/>
        <v>524984</v>
      </c>
      <c r="S8" s="19">
        <f>IF(Table1[[#This Row],[GPF/NPS]]="GPF",0,ROUND(SUM(Table1[[#This Row],[Basic Of March 21]],J8)*10%,0)*4+ROUND(SUM(N8:O8)*10%,0)*8)</f>
        <v>70812</v>
      </c>
      <c r="T8" s="19">
        <f t="shared" si="3"/>
        <v>828296</v>
      </c>
      <c r="U8" s="14"/>
      <c r="W8" s="15" t="s">
        <v>49</v>
      </c>
      <c r="Z8" s="7" t="s">
        <v>24</v>
      </c>
    </row>
    <row r="9" spans="1:26" ht="20.100000000000001" customHeight="1" x14ac:dyDescent="0.25">
      <c r="A9" s="20">
        <f>IF(Table1[[#This Row],[Name of Employee]]="","",ROWS($A$1:A4))</f>
        <v>4</v>
      </c>
      <c r="B9" s="16" t="s">
        <v>113</v>
      </c>
      <c r="C9" s="12" t="s">
        <v>63</v>
      </c>
      <c r="D9" s="17" t="s">
        <v>47</v>
      </c>
      <c r="E9" s="17" t="s">
        <v>37</v>
      </c>
      <c r="F9" s="17" t="s">
        <v>58</v>
      </c>
      <c r="G9" s="17" t="s">
        <v>59</v>
      </c>
      <c r="H9" s="13">
        <v>71300</v>
      </c>
      <c r="I9" s="52"/>
      <c r="J9" s="19">
        <f>IF(Table1[[#This Row],[Probation]]="Yes",0,ROUND(Table1[[#This Row],[Basic Of March 21]]*$C$3,0))</f>
        <v>12121</v>
      </c>
      <c r="K9" s="19">
        <f>IF(Table1[[#This Row],[Probation]]="YES",0,ROUND(Table1[[#This Row],[Basic Of March 21]]*$H$3,0))</f>
        <v>5704</v>
      </c>
      <c r="L9" s="19">
        <f>SUM(J9:K9,Table1[[#This Row],[Basic Of March 21]])</f>
        <v>89125</v>
      </c>
      <c r="M9" s="19">
        <f t="shared" si="0"/>
        <v>356500</v>
      </c>
      <c r="N9" s="19">
        <f>IF(Table1[[#This Row],[Probation]]="Yes",Table1[[#This Row],[Basic Of March 21]],MROUND(Table1[[#This Row],[Basic Of March 21]]*1.03,100))</f>
        <v>73400</v>
      </c>
      <c r="O9" s="19">
        <f>IF(Table1[[#This Row],[Probation]]="Yes",0,ROUND(N9*$C$4,0))</f>
        <v>20552</v>
      </c>
      <c r="P9" s="19">
        <f>IF(Table1[[#This Row],[Probation]]="Yes",0,ROUND(N9*$H$4,0))</f>
        <v>6606</v>
      </c>
      <c r="Q9" s="19">
        <f t="shared" si="1"/>
        <v>100558</v>
      </c>
      <c r="R9" s="19">
        <f t="shared" si="2"/>
        <v>804464</v>
      </c>
      <c r="S9" s="19">
        <f>IF(Table1[[#This Row],[GPF/NPS]]="GPF",0,ROUND(SUM(Table1[[#This Row],[Basic Of March 21]],J9)*10%,0)*4+ROUND(SUM(N9:O9)*10%,0)*8)</f>
        <v>108528</v>
      </c>
      <c r="T9" s="19">
        <f t="shared" si="3"/>
        <v>1269492</v>
      </c>
      <c r="U9" s="14"/>
      <c r="W9" s="15" t="s">
        <v>50</v>
      </c>
      <c r="Z9" s="7" t="s">
        <v>25</v>
      </c>
    </row>
    <row r="10" spans="1:26" ht="20.100000000000001" customHeight="1" x14ac:dyDescent="0.25">
      <c r="A10" s="20">
        <f>IF(Table1[[#This Row],[Name of Employee]]="","",ROWS($A$1:A5))</f>
        <v>5</v>
      </c>
      <c r="B10" s="16" t="s">
        <v>119</v>
      </c>
      <c r="C10" s="17" t="s">
        <v>120</v>
      </c>
      <c r="D10" s="17" t="s">
        <v>47</v>
      </c>
      <c r="E10" s="17" t="s">
        <v>34</v>
      </c>
      <c r="F10" s="17" t="s">
        <v>118</v>
      </c>
      <c r="G10" s="17" t="s">
        <v>59</v>
      </c>
      <c r="H10" s="13">
        <v>73400</v>
      </c>
      <c r="I10" s="52"/>
      <c r="J10" s="19">
        <f>IF(Table1[[#This Row],[Probation]]="Yes",0,ROUND(Table1[[#This Row],[Basic Of March 21]]*$C$3,0))</f>
        <v>12478</v>
      </c>
      <c r="K10" s="19">
        <f>IF(Table1[[#This Row],[Probation]]="YES",0,ROUND(Table1[[#This Row],[Basic Of March 21]]*$H$3,0))</f>
        <v>5872</v>
      </c>
      <c r="L10" s="19">
        <f>SUM(J10:K10,Table1[[#This Row],[Basic Of March 21]])</f>
        <v>91750</v>
      </c>
      <c r="M10" s="19">
        <f t="shared" si="0"/>
        <v>367000</v>
      </c>
      <c r="N10" s="19">
        <f>IF(Table1[[#This Row],[Probation]]="Yes",Table1[[#This Row],[Basic Of March 21]],MROUND(Table1[[#This Row],[Basic Of March 21]]*1.03,100))</f>
        <v>75600</v>
      </c>
      <c r="O10" s="19">
        <f>IF(Table1[[#This Row],[Probation]]="Yes",0,ROUND(N10*$C$4,0))</f>
        <v>21168</v>
      </c>
      <c r="P10" s="19">
        <f>IF(Table1[[#This Row],[Probation]]="Yes",0,ROUND(N10*$H$4,0))</f>
        <v>6804</v>
      </c>
      <c r="Q10" s="19">
        <f t="shared" si="1"/>
        <v>103572</v>
      </c>
      <c r="R10" s="19">
        <f t="shared" si="2"/>
        <v>828576</v>
      </c>
      <c r="S10" s="19">
        <f>IF(Table1[[#This Row],[GPF/NPS]]="GPF",0,ROUND(SUM(Table1[[#This Row],[Basic Of March 21]],J10)*10%,0)*4+ROUND(SUM(N10:O10)*10%,0)*8)</f>
        <v>0</v>
      </c>
      <c r="T10" s="19">
        <f t="shared" si="3"/>
        <v>1195576</v>
      </c>
      <c r="U10" s="14"/>
      <c r="W10" s="15" t="s">
        <v>51</v>
      </c>
      <c r="Z10" s="7" t="s">
        <v>26</v>
      </c>
    </row>
    <row r="11" spans="1:26" ht="20.100000000000001" customHeight="1" x14ac:dyDescent="0.25">
      <c r="A11" s="20">
        <f>IF(Table1[[#This Row],[Name of Employee]]="","",ROWS($A$1:A6))</f>
        <v>6</v>
      </c>
      <c r="B11" s="16" t="s">
        <v>86</v>
      </c>
      <c r="C11" s="17"/>
      <c r="D11" s="17"/>
      <c r="E11" s="17"/>
      <c r="F11" s="17"/>
      <c r="G11" s="17"/>
      <c r="H11" s="13"/>
      <c r="I11" s="52"/>
      <c r="J11" s="19">
        <f>IF(Table1[[#This Row],[Probation]]="Yes",0,ROUND(Table1[[#This Row],[Basic Of March 21]]*$C$3,0))</f>
        <v>0</v>
      </c>
      <c r="K11" s="19">
        <f>IF(Table1[[#This Row],[Probation]]="YES",0,ROUND(Table1[[#This Row],[Basic Of March 21]]*$H$3,0))</f>
        <v>0</v>
      </c>
      <c r="L11" s="19">
        <f>SUM(J11:K11,Table1[[#This Row],[Basic Of March 21]])</f>
        <v>0</v>
      </c>
      <c r="M11" s="19">
        <f t="shared" si="0"/>
        <v>0</v>
      </c>
      <c r="N11" s="19">
        <f>IF(Table1[[#This Row],[Probation]]="Yes",Table1[[#This Row],[Basic Of March 21]],MROUND(Table1[[#This Row],[Basic Of March 21]]*1.03,100))</f>
        <v>0</v>
      </c>
      <c r="O11" s="19">
        <f>IF(Table1[[#This Row],[Probation]]="Yes",0,ROUND(N11*$C$4,0))</f>
        <v>0</v>
      </c>
      <c r="P11" s="19">
        <f>IF(Table1[[#This Row],[Probation]]="Yes",0,ROUND(N11*$H$4,0))</f>
        <v>0</v>
      </c>
      <c r="Q11" s="19">
        <f t="shared" si="1"/>
        <v>0</v>
      </c>
      <c r="R11" s="19">
        <f t="shared" si="2"/>
        <v>0</v>
      </c>
      <c r="S11" s="19">
        <f>IF(Table1[[#This Row],[GPF/NPS]]="GPF",0,ROUND(SUM(Table1[[#This Row],[Basic Of March 21]],J11)*10%,0)*4+ROUND(SUM(N11:O11)*10%,0)*8)</f>
        <v>0</v>
      </c>
      <c r="T11" s="19">
        <f t="shared" si="3"/>
        <v>0</v>
      </c>
      <c r="U11" s="14"/>
      <c r="W11" s="15" t="s">
        <v>52</v>
      </c>
      <c r="Z11" s="7" t="s">
        <v>27</v>
      </c>
    </row>
    <row r="12" spans="1:26" ht="20.100000000000001" customHeight="1" x14ac:dyDescent="0.25">
      <c r="A12" s="20">
        <f>IF(Table1[[#This Row],[Name of Employee]]="","",ROWS($A$1:A7))</f>
        <v>7</v>
      </c>
      <c r="B12" s="16" t="s">
        <v>87</v>
      </c>
      <c r="C12" s="17"/>
      <c r="D12" s="17"/>
      <c r="E12" s="17"/>
      <c r="F12" s="17"/>
      <c r="G12" s="17"/>
      <c r="H12" s="13"/>
      <c r="I12" s="52"/>
      <c r="J12" s="19">
        <f>IF(Table1[[#This Row],[Probation]]="Yes",0,ROUND(Table1[[#This Row],[Basic Of March 21]]*$C$3,0))</f>
        <v>0</v>
      </c>
      <c r="K12" s="19">
        <f>IF(Table1[[#This Row],[Probation]]="YES",0,ROUND(Table1[[#This Row],[Basic Of March 21]]*$H$3,0))</f>
        <v>0</v>
      </c>
      <c r="L12" s="19">
        <f>SUM(J12:K12,Table1[[#This Row],[Basic Of March 21]])</f>
        <v>0</v>
      </c>
      <c r="M12" s="19">
        <f t="shared" si="0"/>
        <v>0</v>
      </c>
      <c r="N12" s="19">
        <f>IF(Table1[[#This Row],[Probation]]="Yes",Table1[[#This Row],[Basic Of March 21]],MROUND(Table1[[#This Row],[Basic Of March 21]]*1.03,100))</f>
        <v>0</v>
      </c>
      <c r="O12" s="19">
        <f>IF(Table1[[#This Row],[Probation]]="Yes",0,ROUND(N12*$C$4,0))</f>
        <v>0</v>
      </c>
      <c r="P12" s="19">
        <f>IF(Table1[[#This Row],[Probation]]="Yes",0,ROUND(N12*$H$4,0))</f>
        <v>0</v>
      </c>
      <c r="Q12" s="19">
        <f t="shared" si="1"/>
        <v>0</v>
      </c>
      <c r="R12" s="19">
        <f t="shared" si="2"/>
        <v>0</v>
      </c>
      <c r="S12" s="19">
        <f>IF(Table1[[#This Row],[GPF/NPS]]="GPF",0,ROUND(SUM(Table1[[#This Row],[Basic Of March 21]],J12)*10%,0)*4+ROUND(SUM(N12:O12)*10%,0)*8)</f>
        <v>0</v>
      </c>
      <c r="T12" s="19">
        <f t="shared" si="3"/>
        <v>0</v>
      </c>
      <c r="U12" s="14"/>
      <c r="W12" s="15" t="s">
        <v>53</v>
      </c>
      <c r="Z12" s="7" t="s">
        <v>28</v>
      </c>
    </row>
    <row r="13" spans="1:26" ht="20.100000000000001" customHeight="1" x14ac:dyDescent="0.25">
      <c r="A13" s="20">
        <f>IF(Table1[[#This Row],[Name of Employee]]="","",ROWS($A$1:A8))</f>
        <v>8</v>
      </c>
      <c r="B13" s="16" t="s">
        <v>88</v>
      </c>
      <c r="C13" s="17"/>
      <c r="D13" s="17"/>
      <c r="E13" s="17"/>
      <c r="F13" s="17"/>
      <c r="G13" s="17"/>
      <c r="H13" s="13"/>
      <c r="I13" s="52"/>
      <c r="J13" s="19">
        <f>IF(Table1[[#This Row],[Probation]]="Yes",0,ROUND(Table1[[#This Row],[Basic Of March 21]]*$C$3,0))</f>
        <v>0</v>
      </c>
      <c r="K13" s="19">
        <f>IF(Table1[[#This Row],[Probation]]="YES",0,ROUND(Table1[[#This Row],[Basic Of March 21]]*$H$3,0))</f>
        <v>0</v>
      </c>
      <c r="L13" s="19">
        <f>SUM(J13:K13,Table1[[#This Row],[Basic Of March 21]])</f>
        <v>0</v>
      </c>
      <c r="M13" s="19">
        <f t="shared" si="0"/>
        <v>0</v>
      </c>
      <c r="N13" s="19">
        <f>IF(Table1[[#This Row],[Probation]]="Yes",Table1[[#This Row],[Basic Of March 21]],MROUND(Table1[[#This Row],[Basic Of March 21]]*1.03,100))</f>
        <v>0</v>
      </c>
      <c r="O13" s="19">
        <f>IF(Table1[[#This Row],[Probation]]="Yes",0,ROUND(N13*$C$4,0))</f>
        <v>0</v>
      </c>
      <c r="P13" s="19">
        <f>IF(Table1[[#This Row],[Probation]]="Yes",0,ROUND(N13*$H$4,0))</f>
        <v>0</v>
      </c>
      <c r="Q13" s="19">
        <f t="shared" si="1"/>
        <v>0</v>
      </c>
      <c r="R13" s="19">
        <f t="shared" si="2"/>
        <v>0</v>
      </c>
      <c r="S13" s="19">
        <f>IF(Table1[[#This Row],[GPF/NPS]]="GPF",0,ROUND(SUM(Table1[[#This Row],[Basic Of March 21]],J13)*10%,0)*4+ROUND(SUM(N13:O13)*10%,0)*8)</f>
        <v>0</v>
      </c>
      <c r="T13" s="19">
        <f t="shared" si="3"/>
        <v>0</v>
      </c>
      <c r="U13" s="14"/>
      <c r="W13" s="15" t="s">
        <v>54</v>
      </c>
      <c r="Z13" s="7" t="s">
        <v>29</v>
      </c>
    </row>
    <row r="14" spans="1:26" ht="20.100000000000001" customHeight="1" x14ac:dyDescent="0.25">
      <c r="A14" s="20">
        <f>IF(Table1[[#This Row],[Name of Employee]]="","",ROWS($A$1:A9))</f>
        <v>9</v>
      </c>
      <c r="B14" s="16" t="s">
        <v>89</v>
      </c>
      <c r="C14" s="17"/>
      <c r="D14" s="17"/>
      <c r="E14" s="17"/>
      <c r="F14" s="17"/>
      <c r="G14" s="17"/>
      <c r="H14" s="13"/>
      <c r="I14" s="52"/>
      <c r="J14" s="19">
        <f>IF(Table1[[#This Row],[Probation]]="Yes",0,ROUND(Table1[[#This Row],[Basic Of March 21]]*$C$3,0))</f>
        <v>0</v>
      </c>
      <c r="K14" s="19">
        <f>IF(Table1[[#This Row],[Probation]]="YES",0,ROUND(Table1[[#This Row],[Basic Of March 21]]*$H$3,0))</f>
        <v>0</v>
      </c>
      <c r="L14" s="19">
        <f>SUM(J14:K14,Table1[[#This Row],[Basic Of March 21]])</f>
        <v>0</v>
      </c>
      <c r="M14" s="19">
        <f t="shared" si="0"/>
        <v>0</v>
      </c>
      <c r="N14" s="19">
        <f>IF(Table1[[#This Row],[Probation]]="Yes",Table1[[#This Row],[Basic Of March 21]],MROUND(Table1[[#This Row],[Basic Of March 21]]*1.03,100))</f>
        <v>0</v>
      </c>
      <c r="O14" s="19">
        <f>IF(Table1[[#This Row],[Probation]]="Yes",0,ROUND(N14*$C$4,0))</f>
        <v>0</v>
      </c>
      <c r="P14" s="19">
        <f>IF(Table1[[#This Row],[Probation]]="Yes",0,ROUND(N14*$H$4,0))</f>
        <v>0</v>
      </c>
      <c r="Q14" s="19">
        <f t="shared" si="1"/>
        <v>0</v>
      </c>
      <c r="R14" s="19">
        <f t="shared" si="2"/>
        <v>0</v>
      </c>
      <c r="S14" s="19">
        <f>IF(Table1[[#This Row],[GPF/NPS]]="GPF",0,ROUND(SUM(Table1[[#This Row],[Basic Of March 21]],J14)*10%,0)*4+ROUND(SUM(N14:O14)*10%,0)*8)</f>
        <v>0</v>
      </c>
      <c r="T14" s="19">
        <f t="shared" si="3"/>
        <v>0</v>
      </c>
      <c r="U14" s="14"/>
      <c r="W14" s="15" t="s">
        <v>55</v>
      </c>
      <c r="Z14" s="7" t="s">
        <v>30</v>
      </c>
    </row>
    <row r="15" spans="1:26" ht="20.100000000000001" customHeight="1" x14ac:dyDescent="0.25">
      <c r="A15" s="20">
        <f>IF(Table1[[#This Row],[Name of Employee]]="","",ROWS($A$1:A10))</f>
        <v>10</v>
      </c>
      <c r="B15" s="16" t="s">
        <v>90</v>
      </c>
      <c r="C15" s="17"/>
      <c r="D15" s="17"/>
      <c r="E15" s="17"/>
      <c r="F15" s="17"/>
      <c r="G15" s="17"/>
      <c r="H15" s="13"/>
      <c r="I15" s="52"/>
      <c r="J15" s="19">
        <f>IF(Table1[[#This Row],[Probation]]="Yes",0,ROUND(Table1[[#This Row],[Basic Of March 21]]*$C$3,0))</f>
        <v>0</v>
      </c>
      <c r="K15" s="19">
        <f>IF(Table1[[#This Row],[Probation]]="YES",0,ROUND(Table1[[#This Row],[Basic Of March 21]]*$H$3,0))</f>
        <v>0</v>
      </c>
      <c r="L15" s="19">
        <f>SUM(J15:K15,Table1[[#This Row],[Basic Of March 21]])</f>
        <v>0</v>
      </c>
      <c r="M15" s="19">
        <f t="shared" si="0"/>
        <v>0</v>
      </c>
      <c r="N15" s="19">
        <f>IF(Table1[[#This Row],[Probation]]="Yes",Table1[[#This Row],[Basic Of March 21]],MROUND(Table1[[#This Row],[Basic Of March 21]]*1.03,100))</f>
        <v>0</v>
      </c>
      <c r="O15" s="19">
        <f>IF(Table1[[#This Row],[Probation]]="Yes",0,ROUND(N15*$C$4,0))</f>
        <v>0</v>
      </c>
      <c r="P15" s="19">
        <f>IF(Table1[[#This Row],[Probation]]="Yes",0,ROUND(N15*$H$4,0))</f>
        <v>0</v>
      </c>
      <c r="Q15" s="19">
        <f t="shared" si="1"/>
        <v>0</v>
      </c>
      <c r="R15" s="19">
        <f t="shared" si="2"/>
        <v>0</v>
      </c>
      <c r="S15" s="19">
        <f>IF(Table1[[#This Row],[GPF/NPS]]="GPF",0,ROUND(SUM(Table1[[#This Row],[Basic Of March 21]],J15)*10%,0)*4+ROUND(SUM(N15:O15)*10%,0)*8)</f>
        <v>0</v>
      </c>
      <c r="T15" s="19">
        <f t="shared" si="3"/>
        <v>0</v>
      </c>
      <c r="U15" s="14"/>
      <c r="W15" s="15" t="s">
        <v>20</v>
      </c>
      <c r="Z15" s="7" t="s">
        <v>31</v>
      </c>
    </row>
    <row r="16" spans="1:26" ht="20.100000000000001" customHeight="1" x14ac:dyDescent="0.25">
      <c r="A16" s="20">
        <f>IF(Table1[[#This Row],[Name of Employee]]="","",ROWS($A$1:A11))</f>
        <v>11</v>
      </c>
      <c r="B16" s="16" t="s">
        <v>91</v>
      </c>
      <c r="C16" s="17"/>
      <c r="D16" s="17"/>
      <c r="E16" s="17"/>
      <c r="F16" s="17"/>
      <c r="G16" s="17"/>
      <c r="H16" s="13"/>
      <c r="I16" s="52"/>
      <c r="J16" s="19">
        <f>IF(Table1[[#This Row],[Probation]]="Yes",0,ROUND(Table1[[#This Row],[Basic Of March 21]]*$C$3,0))</f>
        <v>0</v>
      </c>
      <c r="K16" s="19">
        <f>IF(Table1[[#This Row],[Probation]]="YES",0,ROUND(Table1[[#This Row],[Basic Of March 21]]*$H$3,0))</f>
        <v>0</v>
      </c>
      <c r="L16" s="19">
        <f>SUM(J16:K16,Table1[[#This Row],[Basic Of March 21]])</f>
        <v>0</v>
      </c>
      <c r="M16" s="19">
        <f t="shared" si="0"/>
        <v>0</v>
      </c>
      <c r="N16" s="19">
        <f>IF(Table1[[#This Row],[Probation]]="Yes",Table1[[#This Row],[Basic Of March 21]],MROUND(Table1[[#This Row],[Basic Of March 21]]*1.03,100))</f>
        <v>0</v>
      </c>
      <c r="O16" s="19">
        <f>IF(Table1[[#This Row],[Probation]]="Yes",0,ROUND(N16*$C$4,0))</f>
        <v>0</v>
      </c>
      <c r="P16" s="19">
        <f>IF(Table1[[#This Row],[Probation]]="Yes",0,ROUND(N16*$H$4,0))</f>
        <v>0</v>
      </c>
      <c r="Q16" s="19">
        <f t="shared" si="1"/>
        <v>0</v>
      </c>
      <c r="R16" s="19">
        <f t="shared" si="2"/>
        <v>0</v>
      </c>
      <c r="S16" s="19">
        <f>IF(Table1[[#This Row],[GPF/NPS]]="GPF",0,ROUND(SUM(Table1[[#This Row],[Basic Of March 21]],J16)*10%,0)*4+ROUND(SUM(N16:O16)*10%,0)*8)</f>
        <v>0</v>
      </c>
      <c r="T16" s="19">
        <f t="shared" si="3"/>
        <v>0</v>
      </c>
      <c r="U16" s="14"/>
      <c r="W16" s="15" t="s">
        <v>20</v>
      </c>
      <c r="Z16" s="7" t="s">
        <v>32</v>
      </c>
    </row>
    <row r="17" spans="1:26" ht="20.100000000000001" customHeight="1" x14ac:dyDescent="0.25">
      <c r="A17" s="20">
        <f>IF(Table1[[#This Row],[Name of Employee]]="","",ROWS($A$1:A12))</f>
        <v>12</v>
      </c>
      <c r="B17" s="16" t="s">
        <v>92</v>
      </c>
      <c r="C17" s="17"/>
      <c r="D17" s="17"/>
      <c r="E17" s="17"/>
      <c r="F17" s="17"/>
      <c r="G17" s="17"/>
      <c r="H17" s="13"/>
      <c r="I17" s="52"/>
      <c r="J17" s="19">
        <f>IF(Table1[[#This Row],[Probation]]="Yes",0,ROUND(Table1[[#This Row],[Basic Of March 21]]*$C$3,0))</f>
        <v>0</v>
      </c>
      <c r="K17" s="19">
        <f>IF(Table1[[#This Row],[Probation]]="YES",0,ROUND(Table1[[#This Row],[Basic Of March 21]]*$H$3,0))</f>
        <v>0</v>
      </c>
      <c r="L17" s="19">
        <f>SUM(J17:K17,Table1[[#This Row],[Basic Of March 21]])</f>
        <v>0</v>
      </c>
      <c r="M17" s="19">
        <f t="shared" si="0"/>
        <v>0</v>
      </c>
      <c r="N17" s="19">
        <f>IF(Table1[[#This Row],[Probation]]="Yes",Table1[[#This Row],[Basic Of March 21]],MROUND(Table1[[#This Row],[Basic Of March 21]]*1.03,100))</f>
        <v>0</v>
      </c>
      <c r="O17" s="19">
        <f>IF(Table1[[#This Row],[Probation]]="Yes",0,ROUND(N17*$C$4,0))</f>
        <v>0</v>
      </c>
      <c r="P17" s="19">
        <f>IF(Table1[[#This Row],[Probation]]="Yes",0,ROUND(N17*$H$4,0))</f>
        <v>0</v>
      </c>
      <c r="Q17" s="19">
        <f t="shared" si="1"/>
        <v>0</v>
      </c>
      <c r="R17" s="19">
        <f t="shared" si="2"/>
        <v>0</v>
      </c>
      <c r="S17" s="19">
        <f>IF(Table1[[#This Row],[GPF/NPS]]="GPF",0,ROUND(SUM(Table1[[#This Row],[Basic Of March 21]],J17)*10%,0)*4+ROUND(SUM(N17:O17)*10%,0)*8)</f>
        <v>0</v>
      </c>
      <c r="T17" s="19">
        <f t="shared" si="3"/>
        <v>0</v>
      </c>
      <c r="U17" s="14"/>
      <c r="W17" s="15" t="s">
        <v>20</v>
      </c>
      <c r="Z17" s="7" t="s">
        <v>33</v>
      </c>
    </row>
    <row r="18" spans="1:26" ht="20.100000000000001" customHeight="1" x14ac:dyDescent="0.25">
      <c r="A18" s="20">
        <f>IF(Table1[[#This Row],[Name of Employee]]="","",ROWS($A$1:A13))</f>
        <v>13</v>
      </c>
      <c r="B18" s="16" t="s">
        <v>93</v>
      </c>
      <c r="C18" s="17"/>
      <c r="D18" s="17"/>
      <c r="E18" s="17"/>
      <c r="F18" s="17"/>
      <c r="G18" s="17"/>
      <c r="H18" s="13"/>
      <c r="I18" s="52"/>
      <c r="J18" s="19">
        <f>IF(Table1[[#This Row],[Probation]]="Yes",0,ROUND(Table1[[#This Row],[Basic Of March 21]]*$C$3,0))</f>
        <v>0</v>
      </c>
      <c r="K18" s="19">
        <f>IF(Table1[[#This Row],[Probation]]="YES",0,ROUND(Table1[[#This Row],[Basic Of March 21]]*$H$3,0))</f>
        <v>0</v>
      </c>
      <c r="L18" s="19">
        <f>SUM(J18:K18,Table1[[#This Row],[Basic Of March 21]])</f>
        <v>0</v>
      </c>
      <c r="M18" s="19">
        <f t="shared" si="0"/>
        <v>0</v>
      </c>
      <c r="N18" s="19">
        <f>IF(Table1[[#This Row],[Probation]]="Yes",Table1[[#This Row],[Basic Of March 21]],MROUND(Table1[[#This Row],[Basic Of March 21]]*1.03,100))</f>
        <v>0</v>
      </c>
      <c r="O18" s="19">
        <f>IF(Table1[[#This Row],[Probation]]="Yes",0,ROUND(N18*$C$4,0))</f>
        <v>0</v>
      </c>
      <c r="P18" s="19">
        <f>IF(Table1[[#This Row],[Probation]]="Yes",0,ROUND(N18*$H$4,0))</f>
        <v>0</v>
      </c>
      <c r="Q18" s="19">
        <f t="shared" si="1"/>
        <v>0</v>
      </c>
      <c r="R18" s="19">
        <f t="shared" si="2"/>
        <v>0</v>
      </c>
      <c r="S18" s="19">
        <f>IF(Table1[[#This Row],[GPF/NPS]]="GPF",0,ROUND(SUM(Table1[[#This Row],[Basic Of March 21]],J18)*10%,0)*4+ROUND(SUM(N18:O18)*10%,0)*8)</f>
        <v>0</v>
      </c>
      <c r="T18" s="19">
        <f t="shared" si="3"/>
        <v>0</v>
      </c>
      <c r="U18" s="14"/>
      <c r="W18" s="15" t="s">
        <v>20</v>
      </c>
      <c r="Z18" s="7" t="s">
        <v>34</v>
      </c>
    </row>
    <row r="19" spans="1:26" ht="20.100000000000001" customHeight="1" x14ac:dyDescent="0.25">
      <c r="A19" s="20">
        <f>IF(Table1[[#This Row],[Name of Employee]]="","",ROWS($A$1:A14))</f>
        <v>14</v>
      </c>
      <c r="B19" s="16" t="s">
        <v>94</v>
      </c>
      <c r="C19" s="17"/>
      <c r="D19" s="17"/>
      <c r="E19" s="17"/>
      <c r="F19" s="17"/>
      <c r="G19" s="17"/>
      <c r="H19" s="13"/>
      <c r="I19" s="52"/>
      <c r="J19" s="19">
        <f>IF(Table1[[#This Row],[Probation]]="Yes",0,ROUND(Table1[[#This Row],[Basic Of March 21]]*$C$3,0))</f>
        <v>0</v>
      </c>
      <c r="K19" s="19">
        <f>IF(Table1[[#This Row],[Probation]]="YES",0,ROUND(Table1[[#This Row],[Basic Of March 21]]*$H$3,0))</f>
        <v>0</v>
      </c>
      <c r="L19" s="19">
        <f>SUM(J19:K19,Table1[[#This Row],[Basic Of March 21]])</f>
        <v>0</v>
      </c>
      <c r="M19" s="19">
        <f t="shared" si="0"/>
        <v>0</v>
      </c>
      <c r="N19" s="19">
        <f>IF(Table1[[#This Row],[Probation]]="Yes",Table1[[#This Row],[Basic Of March 21]],MROUND(Table1[[#This Row],[Basic Of March 21]]*1.03,100))</f>
        <v>0</v>
      </c>
      <c r="O19" s="19">
        <f>IF(Table1[[#This Row],[Probation]]="Yes",0,ROUND(N19*$C$4,0))</f>
        <v>0</v>
      </c>
      <c r="P19" s="19">
        <f>IF(Table1[[#This Row],[Probation]]="Yes",0,ROUND(N19*$H$4,0))</f>
        <v>0</v>
      </c>
      <c r="Q19" s="19">
        <f t="shared" si="1"/>
        <v>0</v>
      </c>
      <c r="R19" s="19">
        <f t="shared" si="2"/>
        <v>0</v>
      </c>
      <c r="S19" s="19">
        <f>IF(Table1[[#This Row],[GPF/NPS]]="GPF",0,ROUND(SUM(Table1[[#This Row],[Basic Of March 21]],J19)*10%,0)*4+ROUND(SUM(N19:O19)*10%,0)*8)</f>
        <v>0</v>
      </c>
      <c r="T19" s="19">
        <f t="shared" si="3"/>
        <v>0</v>
      </c>
      <c r="U19" s="14"/>
      <c r="W19" s="15" t="s">
        <v>20</v>
      </c>
      <c r="Z19" s="7" t="s">
        <v>35</v>
      </c>
    </row>
    <row r="20" spans="1:26" ht="20.100000000000001" customHeight="1" x14ac:dyDescent="0.25">
      <c r="A20" s="20">
        <f>IF(Table1[[#This Row],[Name of Employee]]="","",ROWS($A$1:A15))</f>
        <v>15</v>
      </c>
      <c r="B20" s="16" t="s">
        <v>95</v>
      </c>
      <c r="C20" s="17"/>
      <c r="D20" s="17"/>
      <c r="E20" s="17"/>
      <c r="F20" s="17"/>
      <c r="G20" s="17"/>
      <c r="H20" s="13"/>
      <c r="I20" s="52"/>
      <c r="J20" s="19">
        <f>IF(Table1[[#This Row],[Probation]]="Yes",0,ROUND(Table1[[#This Row],[Basic Of March 21]]*$C$3,0))</f>
        <v>0</v>
      </c>
      <c r="K20" s="19">
        <f>IF(Table1[[#This Row],[Probation]]="YES",0,ROUND(Table1[[#This Row],[Basic Of March 21]]*$H$3,0))</f>
        <v>0</v>
      </c>
      <c r="L20" s="19">
        <f>SUM(J20:K20,Table1[[#This Row],[Basic Of March 21]])</f>
        <v>0</v>
      </c>
      <c r="M20" s="19">
        <f t="shared" si="0"/>
        <v>0</v>
      </c>
      <c r="N20" s="19">
        <f>IF(Table1[[#This Row],[Probation]]="Yes",Table1[[#This Row],[Basic Of March 21]],MROUND(Table1[[#This Row],[Basic Of March 21]]*1.03,100))</f>
        <v>0</v>
      </c>
      <c r="O20" s="19">
        <f>IF(Table1[[#This Row],[Probation]]="Yes",0,ROUND(N20*$C$4,0))</f>
        <v>0</v>
      </c>
      <c r="P20" s="19">
        <f>IF(Table1[[#This Row],[Probation]]="Yes",0,ROUND(N20*$H$4,0))</f>
        <v>0</v>
      </c>
      <c r="Q20" s="19">
        <f t="shared" si="1"/>
        <v>0</v>
      </c>
      <c r="R20" s="19">
        <f t="shared" si="2"/>
        <v>0</v>
      </c>
      <c r="S20" s="19">
        <f>IF(Table1[[#This Row],[GPF/NPS]]="GPF",0,ROUND(SUM(Table1[[#This Row],[Basic Of March 21]],J20)*10%,0)*4+ROUND(SUM(N20:O20)*10%,0)*8)</f>
        <v>0</v>
      </c>
      <c r="T20" s="19">
        <f t="shared" si="3"/>
        <v>0</v>
      </c>
      <c r="U20" s="14"/>
      <c r="W20" s="15" t="s">
        <v>20</v>
      </c>
      <c r="Z20" s="7" t="s">
        <v>36</v>
      </c>
    </row>
    <row r="21" spans="1:26" ht="20.100000000000001" customHeight="1" x14ac:dyDescent="0.25">
      <c r="A21" s="20">
        <f>IF(Table1[[#This Row],[Name of Employee]]="","",ROWS($A$1:A16))</f>
        <v>16</v>
      </c>
      <c r="B21" s="16" t="s">
        <v>96</v>
      </c>
      <c r="C21" s="17"/>
      <c r="D21" s="17"/>
      <c r="E21" s="17"/>
      <c r="F21" s="17"/>
      <c r="G21" s="17"/>
      <c r="H21" s="13"/>
      <c r="I21" s="52"/>
      <c r="J21" s="19">
        <f>IF(Table1[[#This Row],[Probation]]="Yes",0,ROUND(Table1[[#This Row],[Basic Of March 21]]*$C$3,0))</f>
        <v>0</v>
      </c>
      <c r="K21" s="19">
        <f>IF(Table1[[#This Row],[Probation]]="YES",0,ROUND(Table1[[#This Row],[Basic Of March 21]]*$H$3,0))</f>
        <v>0</v>
      </c>
      <c r="L21" s="19">
        <f>SUM(J21:K21,Table1[[#This Row],[Basic Of March 21]])</f>
        <v>0</v>
      </c>
      <c r="M21" s="19">
        <f t="shared" si="0"/>
        <v>0</v>
      </c>
      <c r="N21" s="19">
        <f>IF(Table1[[#This Row],[Probation]]="Yes",Table1[[#This Row],[Basic Of March 21]],MROUND(Table1[[#This Row],[Basic Of March 21]]*1.03,100))</f>
        <v>0</v>
      </c>
      <c r="O21" s="19">
        <f>IF(Table1[[#This Row],[Probation]]="Yes",0,ROUND(N21*$C$4,0))</f>
        <v>0</v>
      </c>
      <c r="P21" s="19">
        <f>IF(Table1[[#This Row],[Probation]]="Yes",0,ROUND(N21*$H$4,0))</f>
        <v>0</v>
      </c>
      <c r="Q21" s="19">
        <f t="shared" si="1"/>
        <v>0</v>
      </c>
      <c r="R21" s="19">
        <f t="shared" si="2"/>
        <v>0</v>
      </c>
      <c r="S21" s="19">
        <f>IF(Table1[[#This Row],[GPF/NPS]]="GPF",0,ROUND(SUM(Table1[[#This Row],[Basic Of March 21]],J21)*10%,0)*4+ROUND(SUM(N21:O21)*10%,0)*8)</f>
        <v>0</v>
      </c>
      <c r="T21" s="19">
        <f t="shared" si="3"/>
        <v>0</v>
      </c>
      <c r="U21" s="14"/>
      <c r="W21" s="18" t="s">
        <v>20</v>
      </c>
      <c r="Z21" s="7" t="s">
        <v>37</v>
      </c>
    </row>
    <row r="22" spans="1:26" ht="20.100000000000001" customHeight="1" x14ac:dyDescent="0.25">
      <c r="A22" s="20">
        <f>IF(Table1[[#This Row],[Name of Employee]]="","",ROWS($A$1:A17))</f>
        <v>17</v>
      </c>
      <c r="B22" s="16" t="s">
        <v>97</v>
      </c>
      <c r="C22" s="17"/>
      <c r="D22" s="17"/>
      <c r="E22" s="17"/>
      <c r="F22" s="17"/>
      <c r="G22" s="17"/>
      <c r="H22" s="13"/>
      <c r="I22" s="52"/>
      <c r="J22" s="19">
        <f>IF(Table1[[#This Row],[Probation]]="Yes",0,ROUND(Table1[[#This Row],[Basic Of March 21]]*$C$3,0))</f>
        <v>0</v>
      </c>
      <c r="K22" s="19">
        <f>IF(Table1[[#This Row],[Probation]]="YES",0,ROUND(Table1[[#This Row],[Basic Of March 21]]*$H$3,0))</f>
        <v>0</v>
      </c>
      <c r="L22" s="19">
        <f>SUM(J22:K22,Table1[[#This Row],[Basic Of March 21]])</f>
        <v>0</v>
      </c>
      <c r="M22" s="19">
        <f t="shared" si="0"/>
        <v>0</v>
      </c>
      <c r="N22" s="19">
        <f>IF(Table1[[#This Row],[Probation]]="Yes",Table1[[#This Row],[Basic Of March 21]],MROUND(Table1[[#This Row],[Basic Of March 21]]*1.03,100))</f>
        <v>0</v>
      </c>
      <c r="O22" s="19">
        <f>IF(Table1[[#This Row],[Probation]]="Yes",0,ROUND(N22*$C$4,0))</f>
        <v>0</v>
      </c>
      <c r="P22" s="19">
        <f>IF(Table1[[#This Row],[Probation]]="Yes",0,ROUND(N22*$H$4,0))</f>
        <v>0</v>
      </c>
      <c r="Q22" s="19">
        <f t="shared" si="1"/>
        <v>0</v>
      </c>
      <c r="R22" s="19">
        <f t="shared" si="2"/>
        <v>0</v>
      </c>
      <c r="S22" s="19">
        <f>IF(Table1[[#This Row],[GPF/NPS]]="GPF",0,ROUND(SUM(Table1[[#This Row],[Basic Of March 21]],J22)*10%,0)*4+ROUND(SUM(N22:O22)*10%,0)*8)</f>
        <v>0</v>
      </c>
      <c r="T22" s="19">
        <f t="shared" si="3"/>
        <v>0</v>
      </c>
      <c r="U22" s="14"/>
      <c r="W22" s="18" t="s">
        <v>20</v>
      </c>
      <c r="Z22" s="7" t="s">
        <v>38</v>
      </c>
    </row>
    <row r="23" spans="1:26" ht="20.100000000000001" customHeight="1" x14ac:dyDescent="0.25">
      <c r="A23" s="20">
        <f>IF(Table1[[#This Row],[Name of Employee]]="","",ROWS($A$1:A18))</f>
        <v>18</v>
      </c>
      <c r="B23" s="16" t="s">
        <v>98</v>
      </c>
      <c r="C23" s="17"/>
      <c r="D23" s="17"/>
      <c r="E23" s="17"/>
      <c r="F23" s="17"/>
      <c r="G23" s="17"/>
      <c r="H23" s="13"/>
      <c r="I23" s="52"/>
      <c r="J23" s="19">
        <f>IF(Table1[[#This Row],[Probation]]="Yes",0,ROUND(Table1[[#This Row],[Basic Of March 21]]*$C$3,0))</f>
        <v>0</v>
      </c>
      <c r="K23" s="19">
        <f>IF(Table1[[#This Row],[Probation]]="YES",0,ROUND(Table1[[#This Row],[Basic Of March 21]]*$H$3,0))</f>
        <v>0</v>
      </c>
      <c r="L23" s="19">
        <f>SUM(J23:K23,Table1[[#This Row],[Basic Of March 21]])</f>
        <v>0</v>
      </c>
      <c r="M23" s="19">
        <f t="shared" si="0"/>
        <v>0</v>
      </c>
      <c r="N23" s="19">
        <f>IF(Table1[[#This Row],[Probation]]="Yes",Table1[[#This Row],[Basic Of March 21]],MROUND(Table1[[#This Row],[Basic Of March 21]]*1.03,100))</f>
        <v>0</v>
      </c>
      <c r="O23" s="19">
        <f>IF(Table1[[#This Row],[Probation]]="Yes",0,ROUND(N23*$C$4,0))</f>
        <v>0</v>
      </c>
      <c r="P23" s="19">
        <f>IF(Table1[[#This Row],[Probation]]="Yes",0,ROUND(N23*$H$4,0))</f>
        <v>0</v>
      </c>
      <c r="Q23" s="19">
        <f t="shared" si="1"/>
        <v>0</v>
      </c>
      <c r="R23" s="19">
        <f t="shared" si="2"/>
        <v>0</v>
      </c>
      <c r="S23" s="19">
        <f>IF(Table1[[#This Row],[GPF/NPS]]="GPF",0,ROUND(SUM(Table1[[#This Row],[Basic Of March 21]],J23)*10%,0)*4+ROUND(SUM(N23:O23)*10%,0)*8)</f>
        <v>0</v>
      </c>
      <c r="T23" s="19">
        <f t="shared" si="3"/>
        <v>0</v>
      </c>
      <c r="U23" s="14"/>
      <c r="W23" s="18" t="s">
        <v>20</v>
      </c>
      <c r="Z23" s="7" t="s">
        <v>39</v>
      </c>
    </row>
    <row r="24" spans="1:26" ht="20.100000000000001" customHeight="1" x14ac:dyDescent="0.25">
      <c r="A24" s="20">
        <f>IF(Table1[[#This Row],[Name of Employee]]="","",ROWS($A$1:A19))</f>
        <v>19</v>
      </c>
      <c r="B24" s="16" t="s">
        <v>109</v>
      </c>
      <c r="C24" s="17"/>
      <c r="D24" s="17"/>
      <c r="E24" s="17"/>
      <c r="F24" s="17"/>
      <c r="G24" s="17"/>
      <c r="H24" s="13"/>
      <c r="I24" s="52"/>
      <c r="J24" s="19">
        <f>IF(Table1[[#This Row],[Probation]]="Yes",0,ROUND(Table1[[#This Row],[Basic Of March 21]]*$C$3,0))</f>
        <v>0</v>
      </c>
      <c r="K24" s="19">
        <f>IF(Table1[[#This Row],[Probation]]="YES",0,ROUND(Table1[[#This Row],[Basic Of March 21]]*$H$3,0))</f>
        <v>0</v>
      </c>
      <c r="L24" s="19">
        <f>SUM(J24:K24,Table1[[#This Row],[Basic Of March 21]])</f>
        <v>0</v>
      </c>
      <c r="M24" s="19">
        <f t="shared" si="0"/>
        <v>0</v>
      </c>
      <c r="N24" s="19">
        <f>IF(Table1[[#This Row],[Probation]]="Yes",Table1[[#This Row],[Basic Of March 21]],MROUND(Table1[[#This Row],[Basic Of March 21]]*1.03,100))</f>
        <v>0</v>
      </c>
      <c r="O24" s="19">
        <f>IF(Table1[[#This Row],[Probation]]="Yes",0,ROUND(N24*$C$4,0))</f>
        <v>0</v>
      </c>
      <c r="P24" s="19">
        <f>IF(Table1[[#This Row],[Probation]]="Yes",0,ROUND(N24*$H$4,0))</f>
        <v>0</v>
      </c>
      <c r="Q24" s="19">
        <f t="shared" si="1"/>
        <v>0</v>
      </c>
      <c r="R24" s="19">
        <f t="shared" si="2"/>
        <v>0</v>
      </c>
      <c r="S24" s="19">
        <f>IF(Table1[[#This Row],[GPF/NPS]]="GPF",0,ROUND(SUM(Table1[[#This Row],[Basic Of March 21]],J24)*10%,0)*4+ROUND(SUM(N24:O24)*10%,0)*8)</f>
        <v>0</v>
      </c>
      <c r="T24" s="19">
        <f t="shared" si="3"/>
        <v>0</v>
      </c>
      <c r="U24" s="14"/>
      <c r="W24" s="18" t="s">
        <v>20</v>
      </c>
      <c r="Z24" s="7" t="s">
        <v>40</v>
      </c>
    </row>
    <row r="25" spans="1:26" ht="20.100000000000001" customHeight="1" x14ac:dyDescent="0.25">
      <c r="A25" s="20">
        <f>IF(Table1[[#This Row],[Name of Employee]]="","",ROWS($A$1:A20))</f>
        <v>20</v>
      </c>
      <c r="B25" s="16" t="s">
        <v>99</v>
      </c>
      <c r="C25" s="17"/>
      <c r="D25" s="17"/>
      <c r="E25" s="17"/>
      <c r="F25" s="17"/>
      <c r="G25" s="17"/>
      <c r="H25" s="13"/>
      <c r="I25" s="52"/>
      <c r="J25" s="19">
        <f>IF(Table1[[#This Row],[Probation]]="Yes",0,ROUND(Table1[[#This Row],[Basic Of March 21]]*$C$3,0))</f>
        <v>0</v>
      </c>
      <c r="K25" s="19">
        <f>IF(Table1[[#This Row],[Probation]]="YES",0,ROUND(Table1[[#This Row],[Basic Of March 21]]*$H$3,0))</f>
        <v>0</v>
      </c>
      <c r="L25" s="19">
        <f>SUM(J25:K25,Table1[[#This Row],[Basic Of March 21]])</f>
        <v>0</v>
      </c>
      <c r="M25" s="19">
        <f t="shared" si="0"/>
        <v>0</v>
      </c>
      <c r="N25" s="19">
        <f>IF(Table1[[#This Row],[Probation]]="Yes",Table1[[#This Row],[Basic Of March 21]],MROUND(Table1[[#This Row],[Basic Of March 21]]*1.03,100))</f>
        <v>0</v>
      </c>
      <c r="O25" s="19">
        <f>IF(Table1[[#This Row],[Probation]]="Yes",0,ROUND(N25*$C$4,0))</f>
        <v>0</v>
      </c>
      <c r="P25" s="19">
        <f>IF(Table1[[#This Row],[Probation]]="Yes",0,ROUND(N25*$H$4,0))</f>
        <v>0</v>
      </c>
      <c r="Q25" s="19">
        <f t="shared" si="1"/>
        <v>0</v>
      </c>
      <c r="R25" s="19">
        <f t="shared" si="2"/>
        <v>0</v>
      </c>
      <c r="S25" s="19">
        <f>IF(Table1[[#This Row],[GPF/NPS]]="GPF",0,ROUND(SUM(Table1[[#This Row],[Basic Of March 21]],J25)*10%,0)*4+ROUND(SUM(N25:O25)*10%,0)*8)</f>
        <v>0</v>
      </c>
      <c r="T25" s="19">
        <f t="shared" si="3"/>
        <v>0</v>
      </c>
      <c r="U25" s="14"/>
      <c r="W25" s="18" t="s">
        <v>20</v>
      </c>
      <c r="Z25" s="7" t="s">
        <v>41</v>
      </c>
    </row>
    <row r="26" spans="1:26" ht="20.100000000000001" customHeight="1" x14ac:dyDescent="0.25">
      <c r="A26" s="20">
        <f>IF(Table1[[#This Row],[Name of Employee]]="","",ROWS($A$1:A21))</f>
        <v>21</v>
      </c>
      <c r="B26" s="16" t="s">
        <v>100</v>
      </c>
      <c r="C26" s="17"/>
      <c r="D26" s="17"/>
      <c r="E26" s="17"/>
      <c r="F26" s="17"/>
      <c r="G26" s="17"/>
      <c r="H26" s="13"/>
      <c r="I26" s="52"/>
      <c r="J26" s="19">
        <f>IF(Table1[[#This Row],[Probation]]="Yes",0,ROUND(Table1[[#This Row],[Basic Of March 21]]*$C$3,0))</f>
        <v>0</v>
      </c>
      <c r="K26" s="19">
        <f>IF(Table1[[#This Row],[Probation]]="YES",0,ROUND(Table1[[#This Row],[Basic Of March 21]]*$H$3,0))</f>
        <v>0</v>
      </c>
      <c r="L26" s="19">
        <f>SUM(J26:K26,Table1[[#This Row],[Basic Of March 21]])</f>
        <v>0</v>
      </c>
      <c r="M26" s="19">
        <f t="shared" si="0"/>
        <v>0</v>
      </c>
      <c r="N26" s="19">
        <f>IF(Table1[[#This Row],[Probation]]="Yes",Table1[[#This Row],[Basic Of March 21]],MROUND(Table1[[#This Row],[Basic Of March 21]]*1.03,100))</f>
        <v>0</v>
      </c>
      <c r="O26" s="19">
        <f>IF(Table1[[#This Row],[Probation]]="Yes",0,ROUND(N26*$C$4,0))</f>
        <v>0</v>
      </c>
      <c r="P26" s="19">
        <f>IF(Table1[[#This Row],[Probation]]="Yes",0,ROUND(N26*$H$4,0))</f>
        <v>0</v>
      </c>
      <c r="Q26" s="19">
        <f t="shared" si="1"/>
        <v>0</v>
      </c>
      <c r="R26" s="19">
        <f t="shared" si="2"/>
        <v>0</v>
      </c>
      <c r="S26" s="19">
        <f>IF(Table1[[#This Row],[GPF/NPS]]="GPF",0,ROUND(SUM(Table1[[#This Row],[Basic Of March 21]],J26)*10%,0)*4+ROUND(SUM(N26:O26)*10%,0)*8)</f>
        <v>0</v>
      </c>
      <c r="T26" s="19">
        <f t="shared" si="3"/>
        <v>0</v>
      </c>
      <c r="U26" s="14"/>
      <c r="W26" s="18" t="s">
        <v>20</v>
      </c>
      <c r="Z26" s="7" t="s">
        <v>42</v>
      </c>
    </row>
    <row r="27" spans="1:26" ht="20.100000000000001" customHeight="1" x14ac:dyDescent="0.25">
      <c r="A27" s="20">
        <f>IF(Table1[[#This Row],[Name of Employee]]="","",ROWS($A$1:A22))</f>
        <v>22</v>
      </c>
      <c r="B27" s="16" t="s">
        <v>101</v>
      </c>
      <c r="C27" s="17"/>
      <c r="D27" s="17"/>
      <c r="E27" s="17"/>
      <c r="F27" s="17"/>
      <c r="G27" s="17"/>
      <c r="H27" s="13"/>
      <c r="I27" s="52"/>
      <c r="J27" s="19">
        <f>IF(Table1[[#This Row],[Probation]]="Yes",0,ROUND(Table1[[#This Row],[Basic Of March 21]]*$C$3,0))</f>
        <v>0</v>
      </c>
      <c r="K27" s="19">
        <f>IF(Table1[[#This Row],[Probation]]="YES",0,ROUND(Table1[[#This Row],[Basic Of March 21]]*$H$3,0))</f>
        <v>0</v>
      </c>
      <c r="L27" s="19">
        <f>SUM(J27:K27,Table1[[#This Row],[Basic Of March 21]])</f>
        <v>0</v>
      </c>
      <c r="M27" s="19">
        <f t="shared" si="0"/>
        <v>0</v>
      </c>
      <c r="N27" s="19">
        <f>IF(Table1[[#This Row],[Probation]]="Yes",Table1[[#This Row],[Basic Of March 21]],MROUND(Table1[[#This Row],[Basic Of March 21]]*1.03,100))</f>
        <v>0</v>
      </c>
      <c r="O27" s="19">
        <f>IF(Table1[[#This Row],[Probation]]="Yes",0,ROUND(N27*$C$4,0))</f>
        <v>0</v>
      </c>
      <c r="P27" s="19">
        <f>IF(Table1[[#This Row],[Probation]]="Yes",0,ROUND(N27*$H$4,0))</f>
        <v>0</v>
      </c>
      <c r="Q27" s="19">
        <f t="shared" si="1"/>
        <v>0</v>
      </c>
      <c r="R27" s="19">
        <f t="shared" si="2"/>
        <v>0</v>
      </c>
      <c r="S27" s="19">
        <f>IF(Table1[[#This Row],[GPF/NPS]]="GPF",0,ROUND(SUM(Table1[[#This Row],[Basic Of March 21]],J27)*10%,0)*4+ROUND(SUM(N27:O27)*10%,0)*8)</f>
        <v>0</v>
      </c>
      <c r="T27" s="19">
        <f t="shared" si="3"/>
        <v>0</v>
      </c>
      <c r="U27" s="14"/>
      <c r="W27" s="18" t="s">
        <v>20</v>
      </c>
      <c r="Z27" s="7" t="s">
        <v>43</v>
      </c>
    </row>
    <row r="28" spans="1:26" ht="20.100000000000001" customHeight="1" x14ac:dyDescent="0.25">
      <c r="A28" s="20">
        <f>IF(Table1[[#This Row],[Name of Employee]]="","",ROWS($A$1:A23))</f>
        <v>23</v>
      </c>
      <c r="B28" s="16" t="s">
        <v>102</v>
      </c>
      <c r="C28" s="17"/>
      <c r="D28" s="17"/>
      <c r="E28" s="17"/>
      <c r="F28" s="17"/>
      <c r="G28" s="17"/>
      <c r="H28" s="13"/>
      <c r="I28" s="52"/>
      <c r="J28" s="19">
        <f>IF(Table1[[#This Row],[Probation]]="Yes",0,ROUND(Table1[[#This Row],[Basic Of March 21]]*$C$3,0))</f>
        <v>0</v>
      </c>
      <c r="K28" s="19">
        <f>IF(Table1[[#This Row],[Probation]]="YES",0,ROUND(Table1[[#This Row],[Basic Of March 21]]*$H$3,0))</f>
        <v>0</v>
      </c>
      <c r="L28" s="19">
        <f>SUM(J28:K28,Table1[[#This Row],[Basic Of March 21]])</f>
        <v>0</v>
      </c>
      <c r="M28" s="19">
        <f t="shared" si="0"/>
        <v>0</v>
      </c>
      <c r="N28" s="19">
        <f>IF(Table1[[#This Row],[Probation]]="Yes",Table1[[#This Row],[Basic Of March 21]],MROUND(Table1[[#This Row],[Basic Of March 21]]*1.03,100))</f>
        <v>0</v>
      </c>
      <c r="O28" s="19">
        <f>IF(Table1[[#This Row],[Probation]]="Yes",0,ROUND(N28*$C$4,0))</f>
        <v>0</v>
      </c>
      <c r="P28" s="19">
        <f>IF(Table1[[#This Row],[Probation]]="Yes",0,ROUND(N28*$H$4,0))</f>
        <v>0</v>
      </c>
      <c r="Q28" s="19">
        <f t="shared" si="1"/>
        <v>0</v>
      </c>
      <c r="R28" s="19">
        <f t="shared" si="2"/>
        <v>0</v>
      </c>
      <c r="S28" s="19">
        <f>IF(Table1[[#This Row],[GPF/NPS]]="GPF",0,ROUND(SUM(Table1[[#This Row],[Basic Of March 21]],J28)*10%,0)*4+ROUND(SUM(N28:O28)*10%,0)*8)</f>
        <v>0</v>
      </c>
      <c r="T28" s="19">
        <f t="shared" si="3"/>
        <v>0</v>
      </c>
      <c r="U28" s="14"/>
      <c r="Z28" s="7" t="s">
        <v>44</v>
      </c>
    </row>
    <row r="29" spans="1:26" ht="20.100000000000001" customHeight="1" x14ac:dyDescent="0.25">
      <c r="A29" s="20">
        <f>IF(Table1[[#This Row],[Name of Employee]]="","",ROWS($A$1:A24))</f>
        <v>24</v>
      </c>
      <c r="B29" s="16" t="s">
        <v>103</v>
      </c>
      <c r="C29" s="17"/>
      <c r="D29" s="17"/>
      <c r="E29" s="17"/>
      <c r="F29" s="17"/>
      <c r="G29" s="17"/>
      <c r="H29" s="13"/>
      <c r="I29" s="52"/>
      <c r="J29" s="19">
        <f>IF(Table1[[#This Row],[Probation]]="Yes",0,ROUND(Table1[[#This Row],[Basic Of March 21]]*$C$3,0))</f>
        <v>0</v>
      </c>
      <c r="K29" s="19">
        <f>IF(Table1[[#This Row],[Probation]]="YES",0,ROUND(Table1[[#This Row],[Basic Of March 21]]*$H$3,0))</f>
        <v>0</v>
      </c>
      <c r="L29" s="19">
        <f>SUM(J29:K29,Table1[[#This Row],[Basic Of March 21]])</f>
        <v>0</v>
      </c>
      <c r="M29" s="19">
        <f t="shared" si="0"/>
        <v>0</v>
      </c>
      <c r="N29" s="19">
        <f>IF(Table1[[#This Row],[Probation]]="Yes",Table1[[#This Row],[Basic Of March 21]],MROUND(Table1[[#This Row],[Basic Of March 21]]*1.03,100))</f>
        <v>0</v>
      </c>
      <c r="O29" s="19">
        <f>IF(Table1[[#This Row],[Probation]]="Yes",0,ROUND(N29*$C$4,0))</f>
        <v>0</v>
      </c>
      <c r="P29" s="19">
        <f>IF(Table1[[#This Row],[Probation]]="Yes",0,ROUND(N29*$H$4,0))</f>
        <v>0</v>
      </c>
      <c r="Q29" s="19">
        <f t="shared" si="1"/>
        <v>0</v>
      </c>
      <c r="R29" s="19">
        <f t="shared" si="2"/>
        <v>0</v>
      </c>
      <c r="S29" s="19">
        <f>IF(Table1[[#This Row],[GPF/NPS]]="GPF",0,ROUND(SUM(Table1[[#This Row],[Basic Of March 21]],J29)*10%,0)*4+ROUND(SUM(N29:O29)*10%,0)*8)</f>
        <v>0</v>
      </c>
      <c r="T29" s="19">
        <f t="shared" si="3"/>
        <v>0</v>
      </c>
      <c r="U29" s="14"/>
      <c r="Z29" s="7" t="s">
        <v>45</v>
      </c>
    </row>
    <row r="30" spans="1:26" ht="20.100000000000001" customHeight="1" x14ac:dyDescent="0.25">
      <c r="A30" s="20">
        <f>IF(Table1[[#This Row],[Name of Employee]]="","",ROWS($A$1:A25))</f>
        <v>25</v>
      </c>
      <c r="B30" s="16" t="s">
        <v>104</v>
      </c>
      <c r="C30" s="17"/>
      <c r="D30" s="17"/>
      <c r="E30" s="17"/>
      <c r="F30" s="17"/>
      <c r="G30" s="17"/>
      <c r="H30" s="13"/>
      <c r="I30" s="52"/>
      <c r="J30" s="19">
        <f>IF(Table1[[#This Row],[Probation]]="Yes",0,ROUND(Table1[[#This Row],[Basic Of March 21]]*$C$3,0))</f>
        <v>0</v>
      </c>
      <c r="K30" s="19">
        <f>IF(Table1[[#This Row],[Probation]]="YES",0,ROUND(Table1[[#This Row],[Basic Of March 21]]*$H$3,0))</f>
        <v>0</v>
      </c>
      <c r="L30" s="19">
        <f>SUM(J30:K30,Table1[[#This Row],[Basic Of March 21]])</f>
        <v>0</v>
      </c>
      <c r="M30" s="19">
        <f t="shared" si="0"/>
        <v>0</v>
      </c>
      <c r="N30" s="19">
        <f>IF(Table1[[#This Row],[Probation]]="Yes",Table1[[#This Row],[Basic Of March 21]],MROUND(Table1[[#This Row],[Basic Of March 21]]*1.03,100))</f>
        <v>0</v>
      </c>
      <c r="O30" s="19">
        <f>IF(Table1[[#This Row],[Probation]]="Yes",0,ROUND(N30*$C$4,0))</f>
        <v>0</v>
      </c>
      <c r="P30" s="19">
        <f>IF(Table1[[#This Row],[Probation]]="Yes",0,ROUND(N30*$H$4,0))</f>
        <v>0</v>
      </c>
      <c r="Q30" s="19">
        <f t="shared" si="1"/>
        <v>0</v>
      </c>
      <c r="R30" s="19">
        <f t="shared" si="2"/>
        <v>0</v>
      </c>
      <c r="S30" s="19">
        <f>IF(Table1[[#This Row],[GPF/NPS]]="GPF",0,ROUND(SUM(Table1[[#This Row],[Basic Of March 21]],J30)*10%,0)*4+ROUND(SUM(N30:O30)*10%,0)*8)</f>
        <v>0</v>
      </c>
      <c r="T30" s="19">
        <f t="shared" si="3"/>
        <v>0</v>
      </c>
      <c r="U30" s="14"/>
    </row>
    <row r="31" spans="1:26" ht="20.100000000000001" customHeight="1" x14ac:dyDescent="0.25">
      <c r="A31" s="20">
        <f>IF(Table1[[#This Row],[Name of Employee]]="","",ROWS($A$1:A26))</f>
        <v>26</v>
      </c>
      <c r="B31" s="16" t="s">
        <v>105</v>
      </c>
      <c r="C31" s="17"/>
      <c r="D31" s="17"/>
      <c r="E31" s="17"/>
      <c r="F31" s="17"/>
      <c r="G31" s="17"/>
      <c r="H31" s="13"/>
      <c r="I31" s="52"/>
      <c r="J31" s="19">
        <f>IF(Table1[[#This Row],[Probation]]="Yes",0,ROUND(Table1[[#This Row],[Basic Of March 21]]*$C$3,0))</f>
        <v>0</v>
      </c>
      <c r="K31" s="19">
        <f>IF(Table1[[#This Row],[Probation]]="YES",0,ROUND(Table1[[#This Row],[Basic Of March 21]]*$H$3,0))</f>
        <v>0</v>
      </c>
      <c r="L31" s="19">
        <f>SUM(J31:K31,Table1[[#This Row],[Basic Of March 21]])</f>
        <v>0</v>
      </c>
      <c r="M31" s="19">
        <f t="shared" si="0"/>
        <v>0</v>
      </c>
      <c r="N31" s="19">
        <f>IF(Table1[[#This Row],[Probation]]="Yes",Table1[[#This Row],[Basic Of March 21]],MROUND(Table1[[#This Row],[Basic Of March 21]]*1.03,100))</f>
        <v>0</v>
      </c>
      <c r="O31" s="19">
        <f>IF(Table1[[#This Row],[Probation]]="Yes",0,ROUND(N31*$C$4,0))</f>
        <v>0</v>
      </c>
      <c r="P31" s="19">
        <f>IF(Table1[[#This Row],[Probation]]="Yes",0,ROUND(N31*$H$4,0))</f>
        <v>0</v>
      </c>
      <c r="Q31" s="19">
        <f t="shared" si="1"/>
        <v>0</v>
      </c>
      <c r="R31" s="19">
        <f t="shared" si="2"/>
        <v>0</v>
      </c>
      <c r="S31" s="19">
        <f>IF(Table1[[#This Row],[GPF/NPS]]="GPF",0,ROUND(SUM(Table1[[#This Row],[Basic Of March 21]],J31)*10%,0)*4+ROUND(SUM(N31:O31)*10%,0)*8)</f>
        <v>0</v>
      </c>
      <c r="T31" s="19">
        <f t="shared" si="3"/>
        <v>0</v>
      </c>
      <c r="U31" s="14"/>
    </row>
    <row r="32" spans="1:26" ht="20.100000000000001" customHeight="1" x14ac:dyDescent="0.25">
      <c r="A32" s="20">
        <f>IF(Table1[[#This Row],[Name of Employee]]="","",ROWS($A$1:A27))</f>
        <v>27</v>
      </c>
      <c r="B32" s="16" t="s">
        <v>106</v>
      </c>
      <c r="C32" s="17"/>
      <c r="D32" s="17"/>
      <c r="E32" s="17"/>
      <c r="F32" s="17"/>
      <c r="G32" s="17"/>
      <c r="H32" s="13"/>
      <c r="I32" s="52"/>
      <c r="J32" s="19">
        <f>IF(Table1[[#This Row],[Probation]]="Yes",0,ROUND(Table1[[#This Row],[Basic Of March 21]]*$C$3,0))</f>
        <v>0</v>
      </c>
      <c r="K32" s="19">
        <f>IF(Table1[[#This Row],[Probation]]="YES",0,ROUND(Table1[[#This Row],[Basic Of March 21]]*$H$3,0))</f>
        <v>0</v>
      </c>
      <c r="L32" s="19">
        <f>SUM(J32:K32,Table1[[#This Row],[Basic Of March 21]])</f>
        <v>0</v>
      </c>
      <c r="M32" s="19">
        <f t="shared" si="0"/>
        <v>0</v>
      </c>
      <c r="N32" s="19">
        <f>IF(Table1[[#This Row],[Probation]]="Yes",Table1[[#This Row],[Basic Of March 21]],MROUND(Table1[[#This Row],[Basic Of March 21]]*1.03,100))</f>
        <v>0</v>
      </c>
      <c r="O32" s="19">
        <f>IF(Table1[[#This Row],[Probation]]="Yes",0,ROUND(N32*$C$4,0))</f>
        <v>0</v>
      </c>
      <c r="P32" s="19">
        <f>IF(Table1[[#This Row],[Probation]]="Yes",0,ROUND(N32*$H$4,0))</f>
        <v>0</v>
      </c>
      <c r="Q32" s="19">
        <f t="shared" si="1"/>
        <v>0</v>
      </c>
      <c r="R32" s="19">
        <f t="shared" si="2"/>
        <v>0</v>
      </c>
      <c r="S32" s="19">
        <f>IF(Table1[[#This Row],[GPF/NPS]]="GPF",0,ROUND(SUM(Table1[[#This Row],[Basic Of March 21]],J32)*10%,0)*4+ROUND(SUM(N32:O32)*10%,0)*8)</f>
        <v>0</v>
      </c>
      <c r="T32" s="19">
        <f t="shared" si="3"/>
        <v>0</v>
      </c>
      <c r="U32" s="14"/>
    </row>
    <row r="33" spans="1:21" ht="20.100000000000001" customHeight="1" x14ac:dyDescent="0.25">
      <c r="A33" s="20">
        <f>IF(Table1[[#This Row],[Name of Employee]]="","",ROWS($A$1:A28))</f>
        <v>28</v>
      </c>
      <c r="B33" s="16" t="s">
        <v>107</v>
      </c>
      <c r="C33" s="17"/>
      <c r="D33" s="17"/>
      <c r="E33" s="17"/>
      <c r="F33" s="17"/>
      <c r="G33" s="17"/>
      <c r="H33" s="13"/>
      <c r="I33" s="52"/>
      <c r="J33" s="19">
        <f>IF(Table1[[#This Row],[Probation]]="Yes",0,ROUND(Table1[[#This Row],[Basic Of March 21]]*$C$3,0))</f>
        <v>0</v>
      </c>
      <c r="K33" s="19">
        <f>IF(Table1[[#This Row],[Probation]]="YES",0,ROUND(Table1[[#This Row],[Basic Of March 21]]*$H$3,0))</f>
        <v>0</v>
      </c>
      <c r="L33" s="19">
        <f>SUM(J33:K33,Table1[[#This Row],[Basic Of March 21]])</f>
        <v>0</v>
      </c>
      <c r="M33" s="19">
        <f t="shared" si="0"/>
        <v>0</v>
      </c>
      <c r="N33" s="19">
        <f>IF(Table1[[#This Row],[Probation]]="Yes",Table1[[#This Row],[Basic Of March 21]],MROUND(Table1[[#This Row],[Basic Of March 21]]*1.03,100))</f>
        <v>0</v>
      </c>
      <c r="O33" s="19">
        <f>IF(Table1[[#This Row],[Probation]]="Yes",0,ROUND(N33*$C$4,0))</f>
        <v>0</v>
      </c>
      <c r="P33" s="19">
        <f>IF(Table1[[#This Row],[Probation]]="Yes",0,ROUND(N33*$H$4,0))</f>
        <v>0</v>
      </c>
      <c r="Q33" s="19">
        <f t="shared" si="1"/>
        <v>0</v>
      </c>
      <c r="R33" s="19">
        <f t="shared" si="2"/>
        <v>0</v>
      </c>
      <c r="S33" s="19">
        <f>IF(Table1[[#This Row],[GPF/NPS]]="GPF",0,ROUND(SUM(Table1[[#This Row],[Basic Of March 21]],J33)*10%,0)*4+ROUND(SUM(N33:O33)*10%,0)*8)</f>
        <v>0</v>
      </c>
      <c r="T33" s="19">
        <f t="shared" si="3"/>
        <v>0</v>
      </c>
      <c r="U33" s="14"/>
    </row>
    <row r="34" spans="1:21" ht="20.100000000000001" customHeight="1" x14ac:dyDescent="0.25">
      <c r="A34" s="20">
        <f>IF(Table1[[#This Row],[Name of Employee]]="","",ROWS($A$1:A29))</f>
        <v>29</v>
      </c>
      <c r="B34" s="16" t="s">
        <v>108</v>
      </c>
      <c r="C34" s="17"/>
      <c r="D34" s="17"/>
      <c r="E34" s="17"/>
      <c r="F34" s="17"/>
      <c r="G34" s="17"/>
      <c r="H34" s="13"/>
      <c r="I34" s="52"/>
      <c r="J34" s="19">
        <f>IF(Table1[[#This Row],[Probation]]="Yes",0,ROUND(Table1[[#This Row],[Basic Of March 21]]*$C$3,0))</f>
        <v>0</v>
      </c>
      <c r="K34" s="19">
        <f>IF(Table1[[#This Row],[Probation]]="YES",0,ROUND(Table1[[#This Row],[Basic Of March 21]]*$H$3,0))</f>
        <v>0</v>
      </c>
      <c r="L34" s="19">
        <f>SUM(J34:K34,Table1[[#This Row],[Basic Of March 21]])</f>
        <v>0</v>
      </c>
      <c r="M34" s="19">
        <f t="shared" si="0"/>
        <v>0</v>
      </c>
      <c r="N34" s="19">
        <f>IF(Table1[[#This Row],[Probation]]="Yes",Table1[[#This Row],[Basic Of March 21]],MROUND(Table1[[#This Row],[Basic Of March 21]]*1.03,100))</f>
        <v>0</v>
      </c>
      <c r="O34" s="19">
        <f>IF(Table1[[#This Row],[Probation]]="Yes",0,ROUND(N34*$C$4,0))</f>
        <v>0</v>
      </c>
      <c r="P34" s="19">
        <f>IF(Table1[[#This Row],[Probation]]="Yes",0,ROUND(N34*$H$4,0))</f>
        <v>0</v>
      </c>
      <c r="Q34" s="19">
        <f t="shared" si="1"/>
        <v>0</v>
      </c>
      <c r="R34" s="19">
        <f t="shared" si="2"/>
        <v>0</v>
      </c>
      <c r="S34" s="19">
        <f>IF(Table1[[#This Row],[GPF/NPS]]="GPF",0,ROUND(SUM(Table1[[#This Row],[Basic Of March 21]],J34)*10%,0)*4+ROUND(SUM(N34:O34)*10%,0)*8)</f>
        <v>0</v>
      </c>
      <c r="T34" s="19">
        <f t="shared" si="3"/>
        <v>0</v>
      </c>
      <c r="U34" s="14"/>
    </row>
    <row r="35" spans="1:21" ht="20.100000000000001" customHeight="1" x14ac:dyDescent="0.25">
      <c r="A35" s="20">
        <f>IF(Table1[[#This Row],[Name of Employee]]="","",ROWS($A$1:A30))</f>
        <v>30</v>
      </c>
      <c r="B35" s="16" t="s">
        <v>84</v>
      </c>
      <c r="C35" s="17"/>
      <c r="D35" s="17"/>
      <c r="E35" s="17"/>
      <c r="F35" s="17"/>
      <c r="G35" s="17"/>
      <c r="H35" s="13"/>
      <c r="I35" s="52"/>
      <c r="J35" s="19">
        <f>IF(Table1[[#This Row],[Probation]]="Yes",0,ROUND(Table1[[#This Row],[Basic Of March 21]]*$C$3,0))</f>
        <v>0</v>
      </c>
      <c r="K35" s="19">
        <f>IF(Table1[[#This Row],[Probation]]="YES",0,ROUND(Table1[[#This Row],[Basic Of March 21]]*$H$3,0))</f>
        <v>0</v>
      </c>
      <c r="L35" s="19">
        <f>SUM(J35:K35,Table1[[#This Row],[Basic Of March 21]])</f>
        <v>0</v>
      </c>
      <c r="M35" s="19">
        <f t="shared" si="0"/>
        <v>0</v>
      </c>
      <c r="N35" s="19">
        <f>IF(Table1[[#This Row],[Probation]]="Yes",Table1[[#This Row],[Basic Of March 21]],MROUND(Table1[[#This Row],[Basic Of March 21]]*1.03,100))</f>
        <v>0</v>
      </c>
      <c r="O35" s="19">
        <f>IF(Table1[[#This Row],[Probation]]="Yes",0,ROUND(N35*$C$4,0))</f>
        <v>0</v>
      </c>
      <c r="P35" s="19">
        <f>IF(Table1[[#This Row],[Probation]]="Yes",0,ROUND(N35*$H$4,0))</f>
        <v>0</v>
      </c>
      <c r="Q35" s="19">
        <f t="shared" si="1"/>
        <v>0</v>
      </c>
      <c r="R35" s="19">
        <f t="shared" si="2"/>
        <v>0</v>
      </c>
      <c r="S35" s="19">
        <f>IF(Table1[[#This Row],[GPF/NPS]]="GPF",0,ROUND(SUM(Table1[[#This Row],[Basic Of March 21]],J35)*10%,0)*4+ROUND(SUM(N35:O35)*10%,0)*8)</f>
        <v>0</v>
      </c>
      <c r="T35" s="19">
        <f t="shared" si="3"/>
        <v>0</v>
      </c>
      <c r="U35" s="14"/>
    </row>
    <row r="36" spans="1:21" ht="20.100000000000001" customHeight="1" x14ac:dyDescent="0.25">
      <c r="A36" s="20">
        <f>IF(Table1[[#This Row],[Name of Employee]]="","",ROWS($A$1:A31))</f>
        <v>31</v>
      </c>
      <c r="B36" s="16" t="s">
        <v>85</v>
      </c>
      <c r="C36" s="17"/>
      <c r="D36" s="17"/>
      <c r="E36" s="17"/>
      <c r="F36" s="17"/>
      <c r="G36" s="17"/>
      <c r="H36" s="13"/>
      <c r="I36" s="52"/>
      <c r="J36" s="19">
        <f>IF(Table1[[#This Row],[Probation]]="Yes",0,ROUND(Table1[[#This Row],[Basic Of March 21]]*$C$3,0))</f>
        <v>0</v>
      </c>
      <c r="K36" s="19">
        <f>IF(Table1[[#This Row],[Probation]]="YES",0,ROUND(Table1[[#This Row],[Basic Of March 21]]*$H$3,0))</f>
        <v>0</v>
      </c>
      <c r="L36" s="19">
        <f>SUM(J36:K36,Table1[[#This Row],[Basic Of March 21]])</f>
        <v>0</v>
      </c>
      <c r="M36" s="19">
        <f t="shared" si="0"/>
        <v>0</v>
      </c>
      <c r="N36" s="19">
        <f>IF(Table1[[#This Row],[Probation]]="Yes",Table1[[#This Row],[Basic Of March 21]],MROUND(Table1[[#This Row],[Basic Of March 21]]*1.03,100))</f>
        <v>0</v>
      </c>
      <c r="O36" s="19">
        <f>IF(Table1[[#This Row],[Probation]]="Yes",0,ROUND(N36*$C$4,0))</f>
        <v>0</v>
      </c>
      <c r="P36" s="19">
        <f>IF(Table1[[#This Row],[Probation]]="Yes",0,ROUND(N36*$H$4,0))</f>
        <v>0</v>
      </c>
      <c r="Q36" s="19">
        <f t="shared" si="1"/>
        <v>0</v>
      </c>
      <c r="R36" s="19">
        <f t="shared" si="2"/>
        <v>0</v>
      </c>
      <c r="S36" s="19">
        <f>IF(Table1[[#This Row],[GPF/NPS]]="GPF",0,ROUND(SUM(Table1[[#This Row],[Basic Of March 21]],J36)*10%,0)*4+ROUND(SUM(N36:O36)*10%,0)*8)</f>
        <v>0</v>
      </c>
      <c r="T36" s="19">
        <f t="shared" si="3"/>
        <v>0</v>
      </c>
      <c r="U36" s="14"/>
    </row>
    <row r="37" spans="1:21" ht="20.100000000000001" customHeight="1" x14ac:dyDescent="0.25">
      <c r="A37" s="20">
        <f>IF(Table1[[#This Row],[Name of Employee]]="","",ROWS($A$1:A32))</f>
        <v>32</v>
      </c>
      <c r="B37" s="16" t="s">
        <v>86</v>
      </c>
      <c r="C37" s="17"/>
      <c r="D37" s="17"/>
      <c r="E37" s="17"/>
      <c r="F37" s="17"/>
      <c r="G37" s="17"/>
      <c r="H37" s="13"/>
      <c r="I37" s="52"/>
      <c r="J37" s="19">
        <f>IF(Table1[[#This Row],[Probation]]="Yes",0,ROUND(Table1[[#This Row],[Basic Of March 21]]*$C$3,0))</f>
        <v>0</v>
      </c>
      <c r="K37" s="19">
        <f>IF(Table1[[#This Row],[Probation]]="YES",0,ROUND(Table1[[#This Row],[Basic Of March 21]]*$H$3,0))</f>
        <v>0</v>
      </c>
      <c r="L37" s="19">
        <f>SUM(J37:K37,Table1[[#This Row],[Basic Of March 21]])</f>
        <v>0</v>
      </c>
      <c r="M37" s="19">
        <f t="shared" si="0"/>
        <v>0</v>
      </c>
      <c r="N37" s="19">
        <f>IF(Table1[[#This Row],[Probation]]="Yes",Table1[[#This Row],[Basic Of March 21]],MROUND(Table1[[#This Row],[Basic Of March 21]]*1.03,100))</f>
        <v>0</v>
      </c>
      <c r="O37" s="19">
        <f>IF(Table1[[#This Row],[Probation]]="Yes",0,ROUND(N37*$C$4,0))</f>
        <v>0</v>
      </c>
      <c r="P37" s="19">
        <f>IF(Table1[[#This Row],[Probation]]="Yes",0,ROUND(N37*$H$4,0))</f>
        <v>0</v>
      </c>
      <c r="Q37" s="19">
        <f t="shared" si="1"/>
        <v>0</v>
      </c>
      <c r="R37" s="19">
        <f t="shared" si="2"/>
        <v>0</v>
      </c>
      <c r="S37" s="19">
        <f>IF(Table1[[#This Row],[GPF/NPS]]="GPF",0,ROUND(SUM(Table1[[#This Row],[Basic Of March 21]],J37)*10%,0)*4+ROUND(SUM(N37:O37)*10%,0)*8)</f>
        <v>0</v>
      </c>
      <c r="T37" s="19">
        <f t="shared" si="3"/>
        <v>0</v>
      </c>
      <c r="U37" s="14"/>
    </row>
    <row r="38" spans="1:21" ht="20.100000000000001" customHeight="1" x14ac:dyDescent="0.25">
      <c r="A38" s="20">
        <f>IF(Table1[[#This Row],[Name of Employee]]="","",ROWS($A$1:A33))</f>
        <v>33</v>
      </c>
      <c r="B38" s="16" t="s">
        <v>87</v>
      </c>
      <c r="C38" s="17"/>
      <c r="D38" s="17"/>
      <c r="E38" s="17"/>
      <c r="F38" s="17"/>
      <c r="G38" s="17"/>
      <c r="H38" s="13"/>
      <c r="I38" s="52"/>
      <c r="J38" s="19">
        <f>IF(Table1[[#This Row],[Probation]]="Yes",0,ROUND(Table1[[#This Row],[Basic Of March 21]]*$C$3,0))</f>
        <v>0</v>
      </c>
      <c r="K38" s="19">
        <f>IF(Table1[[#This Row],[Probation]]="YES",0,ROUND(Table1[[#This Row],[Basic Of March 21]]*$H$3,0))</f>
        <v>0</v>
      </c>
      <c r="L38" s="19">
        <f>SUM(J38:K38,Table1[[#This Row],[Basic Of March 21]])</f>
        <v>0</v>
      </c>
      <c r="M38" s="19">
        <f t="shared" si="0"/>
        <v>0</v>
      </c>
      <c r="N38" s="19">
        <f>IF(Table1[[#This Row],[Probation]]="Yes",Table1[[#This Row],[Basic Of March 21]],MROUND(Table1[[#This Row],[Basic Of March 21]]*1.03,100))</f>
        <v>0</v>
      </c>
      <c r="O38" s="19">
        <f>IF(Table1[[#This Row],[Probation]]="Yes",0,ROUND(N38*$C$4,0))</f>
        <v>0</v>
      </c>
      <c r="P38" s="19">
        <f>IF(Table1[[#This Row],[Probation]]="Yes",0,ROUND(N38*$H$4,0))</f>
        <v>0</v>
      </c>
      <c r="Q38" s="19">
        <f t="shared" si="1"/>
        <v>0</v>
      </c>
      <c r="R38" s="19">
        <f t="shared" si="2"/>
        <v>0</v>
      </c>
      <c r="S38" s="19">
        <f>IF(Table1[[#This Row],[GPF/NPS]]="GPF",0,ROUND(SUM(Table1[[#This Row],[Basic Of March 21]],J38)*10%,0)*4+ROUND(SUM(N38:O38)*10%,0)*8)</f>
        <v>0</v>
      </c>
      <c r="T38" s="19">
        <f t="shared" si="3"/>
        <v>0</v>
      </c>
      <c r="U38" s="14"/>
    </row>
    <row r="39" spans="1:21" ht="20.100000000000001" customHeight="1" x14ac:dyDescent="0.25">
      <c r="A39" s="20">
        <f>IF(Table1[[#This Row],[Name of Employee]]="","",ROWS($A$1:A34))</f>
        <v>34</v>
      </c>
      <c r="B39" s="16" t="s">
        <v>88</v>
      </c>
      <c r="C39" s="17"/>
      <c r="D39" s="17"/>
      <c r="E39" s="17"/>
      <c r="F39" s="17"/>
      <c r="G39" s="17"/>
      <c r="H39" s="13"/>
      <c r="I39" s="52"/>
      <c r="J39" s="19">
        <f>IF(Table1[[#This Row],[Probation]]="Yes",0,ROUND(Table1[[#This Row],[Basic Of March 21]]*$C$3,0))</f>
        <v>0</v>
      </c>
      <c r="K39" s="19">
        <f>IF(Table1[[#This Row],[Probation]]="YES",0,ROUND(Table1[[#This Row],[Basic Of March 21]]*$H$3,0))</f>
        <v>0</v>
      </c>
      <c r="L39" s="19">
        <f>SUM(J39:K39,Table1[[#This Row],[Basic Of March 21]])</f>
        <v>0</v>
      </c>
      <c r="M39" s="19">
        <f t="shared" si="0"/>
        <v>0</v>
      </c>
      <c r="N39" s="19">
        <f>IF(Table1[[#This Row],[Probation]]="Yes",Table1[[#This Row],[Basic Of March 21]],MROUND(Table1[[#This Row],[Basic Of March 21]]*1.03,100))</f>
        <v>0</v>
      </c>
      <c r="O39" s="19">
        <f>IF(Table1[[#This Row],[Probation]]="Yes",0,ROUND(N39*$C$4,0))</f>
        <v>0</v>
      </c>
      <c r="P39" s="19">
        <f>IF(Table1[[#This Row],[Probation]]="Yes",0,ROUND(N39*$H$4,0))</f>
        <v>0</v>
      </c>
      <c r="Q39" s="19">
        <f t="shared" si="1"/>
        <v>0</v>
      </c>
      <c r="R39" s="19">
        <f t="shared" si="2"/>
        <v>0</v>
      </c>
      <c r="S39" s="19">
        <f>IF(Table1[[#This Row],[GPF/NPS]]="GPF",0,ROUND(SUM(Table1[[#This Row],[Basic Of March 21]],J39)*10%,0)*4+ROUND(SUM(N39:O39)*10%,0)*8)</f>
        <v>0</v>
      </c>
      <c r="T39" s="19">
        <f t="shared" si="3"/>
        <v>0</v>
      </c>
      <c r="U39" s="14"/>
    </row>
    <row r="40" spans="1:21" ht="20.100000000000001" customHeight="1" x14ac:dyDescent="0.25">
      <c r="A40" s="20">
        <f>IF(Table1[[#This Row],[Name of Employee]]="","",ROWS($A$1:A35))</f>
        <v>35</v>
      </c>
      <c r="B40" s="16" t="s">
        <v>89</v>
      </c>
      <c r="C40" s="17"/>
      <c r="D40" s="17"/>
      <c r="E40" s="17"/>
      <c r="F40" s="17"/>
      <c r="G40" s="17"/>
      <c r="H40" s="13"/>
      <c r="I40" s="52"/>
      <c r="J40" s="19">
        <f>IF(Table1[[#This Row],[Probation]]="Yes",0,ROUND(Table1[[#This Row],[Basic Of March 21]]*$C$3,0))</f>
        <v>0</v>
      </c>
      <c r="K40" s="19">
        <f>IF(Table1[[#This Row],[Probation]]="YES",0,ROUND(Table1[[#This Row],[Basic Of March 21]]*$H$3,0))</f>
        <v>0</v>
      </c>
      <c r="L40" s="19">
        <f>SUM(J40:K40,Table1[[#This Row],[Basic Of March 21]])</f>
        <v>0</v>
      </c>
      <c r="M40" s="19">
        <f t="shared" si="0"/>
        <v>0</v>
      </c>
      <c r="N40" s="19">
        <f>IF(Table1[[#This Row],[Probation]]="Yes",Table1[[#This Row],[Basic Of March 21]],MROUND(Table1[[#This Row],[Basic Of March 21]]*1.03,100))</f>
        <v>0</v>
      </c>
      <c r="O40" s="19">
        <f>IF(Table1[[#This Row],[Probation]]="Yes",0,ROUND(N40*$C$4,0))</f>
        <v>0</v>
      </c>
      <c r="P40" s="19">
        <f>IF(Table1[[#This Row],[Probation]]="Yes",0,ROUND(N40*$H$4,0))</f>
        <v>0</v>
      </c>
      <c r="Q40" s="19">
        <f t="shared" si="1"/>
        <v>0</v>
      </c>
      <c r="R40" s="19">
        <f t="shared" si="2"/>
        <v>0</v>
      </c>
      <c r="S40" s="19">
        <f>IF(Table1[[#This Row],[GPF/NPS]]="GPF",0,ROUND(SUM(Table1[[#This Row],[Basic Of March 21]],J40)*10%,0)*4+ROUND(SUM(N40:O40)*10%,0)*8)</f>
        <v>0</v>
      </c>
      <c r="T40" s="19">
        <f t="shared" si="3"/>
        <v>0</v>
      </c>
      <c r="U40" s="14"/>
    </row>
    <row r="41" spans="1:21" ht="20.100000000000001" customHeight="1" x14ac:dyDescent="0.25">
      <c r="A41" s="20">
        <f>IF(Table1[[#This Row],[Name of Employee]]="","",ROWS($A$1:A36))</f>
        <v>36</v>
      </c>
      <c r="B41" s="16" t="s">
        <v>90</v>
      </c>
      <c r="C41" s="17"/>
      <c r="D41" s="17"/>
      <c r="E41" s="17"/>
      <c r="F41" s="17"/>
      <c r="G41" s="17"/>
      <c r="H41" s="13"/>
      <c r="I41" s="52"/>
      <c r="J41" s="19">
        <f>IF(Table1[[#This Row],[Probation]]="Yes",0,ROUND(Table1[[#This Row],[Basic Of March 21]]*$C$3,0))</f>
        <v>0</v>
      </c>
      <c r="K41" s="19">
        <f>IF(Table1[[#This Row],[Probation]]="YES",0,ROUND(Table1[[#This Row],[Basic Of March 21]]*$H$3,0))</f>
        <v>0</v>
      </c>
      <c r="L41" s="19">
        <f>SUM(J41:K41,Table1[[#This Row],[Basic Of March 21]])</f>
        <v>0</v>
      </c>
      <c r="M41" s="19">
        <f t="shared" si="0"/>
        <v>0</v>
      </c>
      <c r="N41" s="19">
        <f>IF(Table1[[#This Row],[Probation]]="Yes",Table1[[#This Row],[Basic Of March 21]],MROUND(Table1[[#This Row],[Basic Of March 21]]*1.03,100))</f>
        <v>0</v>
      </c>
      <c r="O41" s="19">
        <f>IF(Table1[[#This Row],[Probation]]="Yes",0,ROUND(N41*$C$4,0))</f>
        <v>0</v>
      </c>
      <c r="P41" s="19">
        <f>IF(Table1[[#This Row],[Probation]]="Yes",0,ROUND(N41*$H$4,0))</f>
        <v>0</v>
      </c>
      <c r="Q41" s="19">
        <f t="shared" si="1"/>
        <v>0</v>
      </c>
      <c r="R41" s="19">
        <f t="shared" si="2"/>
        <v>0</v>
      </c>
      <c r="S41" s="19">
        <f>IF(Table1[[#This Row],[GPF/NPS]]="GPF",0,ROUND(SUM(Table1[[#This Row],[Basic Of March 21]],J41)*10%,0)*4+ROUND(SUM(N41:O41)*10%,0)*8)</f>
        <v>0</v>
      </c>
      <c r="T41" s="19">
        <f t="shared" si="3"/>
        <v>0</v>
      </c>
      <c r="U41" s="14"/>
    </row>
    <row r="42" spans="1:21" ht="20.100000000000001" customHeight="1" x14ac:dyDescent="0.25">
      <c r="A42" s="20">
        <f>IF(Table1[[#This Row],[Name of Employee]]="","",ROWS($A$1:A37))</f>
        <v>37</v>
      </c>
      <c r="B42" s="16" t="s">
        <v>91</v>
      </c>
      <c r="C42" s="17"/>
      <c r="D42" s="17"/>
      <c r="E42" s="17"/>
      <c r="F42" s="17"/>
      <c r="G42" s="17"/>
      <c r="H42" s="13"/>
      <c r="I42" s="52"/>
      <c r="J42" s="19">
        <f>IF(Table1[[#This Row],[Probation]]="Yes",0,ROUND(Table1[[#This Row],[Basic Of March 21]]*$C$3,0))</f>
        <v>0</v>
      </c>
      <c r="K42" s="19">
        <f>IF(Table1[[#This Row],[Probation]]="YES",0,ROUND(Table1[[#This Row],[Basic Of March 21]]*$H$3,0))</f>
        <v>0</v>
      </c>
      <c r="L42" s="19">
        <f>SUM(J42:K42,Table1[[#This Row],[Basic Of March 21]])</f>
        <v>0</v>
      </c>
      <c r="M42" s="19">
        <f t="shared" si="0"/>
        <v>0</v>
      </c>
      <c r="N42" s="19">
        <f>IF(Table1[[#This Row],[Probation]]="Yes",Table1[[#This Row],[Basic Of March 21]],MROUND(Table1[[#This Row],[Basic Of March 21]]*1.03,100))</f>
        <v>0</v>
      </c>
      <c r="O42" s="19">
        <f>IF(Table1[[#This Row],[Probation]]="Yes",0,ROUND(N42*$C$4,0))</f>
        <v>0</v>
      </c>
      <c r="P42" s="19">
        <f>IF(Table1[[#This Row],[Probation]]="Yes",0,ROUND(N42*$H$4,0))</f>
        <v>0</v>
      </c>
      <c r="Q42" s="19">
        <f t="shared" si="1"/>
        <v>0</v>
      </c>
      <c r="R42" s="19">
        <f t="shared" si="2"/>
        <v>0</v>
      </c>
      <c r="S42" s="19">
        <f>IF(Table1[[#This Row],[GPF/NPS]]="GPF",0,ROUND(SUM(Table1[[#This Row],[Basic Of March 21]],J42)*10%,0)*4+ROUND(SUM(N42:O42)*10%,0)*8)</f>
        <v>0</v>
      </c>
      <c r="T42" s="19">
        <f t="shared" si="3"/>
        <v>0</v>
      </c>
      <c r="U42" s="14"/>
    </row>
    <row r="43" spans="1:21" ht="20.100000000000001" customHeight="1" x14ac:dyDescent="0.25">
      <c r="A43" s="20">
        <f>IF(Table1[[#This Row],[Name of Employee]]="","",ROWS($A$1:A38))</f>
        <v>38</v>
      </c>
      <c r="B43" s="16" t="s">
        <v>92</v>
      </c>
      <c r="C43" s="17"/>
      <c r="D43" s="17"/>
      <c r="E43" s="17"/>
      <c r="F43" s="17"/>
      <c r="G43" s="17"/>
      <c r="H43" s="13"/>
      <c r="I43" s="52"/>
      <c r="J43" s="19">
        <f>IF(Table1[[#This Row],[Probation]]="Yes",0,ROUND(Table1[[#This Row],[Basic Of March 21]]*$C$3,0))</f>
        <v>0</v>
      </c>
      <c r="K43" s="19">
        <f>IF(Table1[[#This Row],[Probation]]="YES",0,ROUND(Table1[[#This Row],[Basic Of March 21]]*$H$3,0))</f>
        <v>0</v>
      </c>
      <c r="L43" s="19">
        <f>SUM(J43:K43,Table1[[#This Row],[Basic Of March 21]])</f>
        <v>0</v>
      </c>
      <c r="M43" s="19">
        <f t="shared" si="0"/>
        <v>0</v>
      </c>
      <c r="N43" s="19">
        <f>IF(Table1[[#This Row],[Probation]]="Yes",Table1[[#This Row],[Basic Of March 21]],MROUND(Table1[[#This Row],[Basic Of March 21]]*1.03,100))</f>
        <v>0</v>
      </c>
      <c r="O43" s="19">
        <f>IF(Table1[[#This Row],[Probation]]="Yes",0,ROUND(N43*$C$4,0))</f>
        <v>0</v>
      </c>
      <c r="P43" s="19">
        <f>IF(Table1[[#This Row],[Probation]]="Yes",0,ROUND(N43*$H$4,0))</f>
        <v>0</v>
      </c>
      <c r="Q43" s="19">
        <f t="shared" si="1"/>
        <v>0</v>
      </c>
      <c r="R43" s="19">
        <f t="shared" si="2"/>
        <v>0</v>
      </c>
      <c r="S43" s="19">
        <f>IF(Table1[[#This Row],[GPF/NPS]]="GPF",0,ROUND(SUM(Table1[[#This Row],[Basic Of March 21]],J43)*10%,0)*4+ROUND(SUM(N43:O43)*10%,0)*8)</f>
        <v>0</v>
      </c>
      <c r="T43" s="19">
        <f t="shared" si="3"/>
        <v>0</v>
      </c>
      <c r="U43" s="14"/>
    </row>
    <row r="44" spans="1:21" ht="20.100000000000001" customHeight="1" x14ac:dyDescent="0.25">
      <c r="A44" s="20">
        <f>IF(Table1[[#This Row],[Name of Employee]]="","",ROWS($A$1:A39))</f>
        <v>39</v>
      </c>
      <c r="B44" s="16" t="s">
        <v>93</v>
      </c>
      <c r="C44" s="17"/>
      <c r="D44" s="17"/>
      <c r="E44" s="17"/>
      <c r="F44" s="17"/>
      <c r="G44" s="17"/>
      <c r="H44" s="13"/>
      <c r="I44" s="52"/>
      <c r="J44" s="19">
        <f>IF(Table1[[#This Row],[Probation]]="Yes",0,ROUND(Table1[[#This Row],[Basic Of March 21]]*$C$3,0))</f>
        <v>0</v>
      </c>
      <c r="K44" s="19">
        <f>IF(Table1[[#This Row],[Probation]]="YES",0,ROUND(Table1[[#This Row],[Basic Of March 21]]*$H$3,0))</f>
        <v>0</v>
      </c>
      <c r="L44" s="19">
        <f>SUM(J44:K44,Table1[[#This Row],[Basic Of March 21]])</f>
        <v>0</v>
      </c>
      <c r="M44" s="19">
        <f t="shared" si="0"/>
        <v>0</v>
      </c>
      <c r="N44" s="19">
        <f>IF(Table1[[#This Row],[Probation]]="Yes",Table1[[#This Row],[Basic Of March 21]],MROUND(Table1[[#This Row],[Basic Of March 21]]*1.03,100))</f>
        <v>0</v>
      </c>
      <c r="O44" s="19">
        <f>IF(Table1[[#This Row],[Probation]]="Yes",0,ROUND(N44*$C$4,0))</f>
        <v>0</v>
      </c>
      <c r="P44" s="19">
        <f>IF(Table1[[#This Row],[Probation]]="Yes",0,ROUND(N44*$H$4,0))</f>
        <v>0</v>
      </c>
      <c r="Q44" s="19">
        <f t="shared" si="1"/>
        <v>0</v>
      </c>
      <c r="R44" s="19">
        <f t="shared" si="2"/>
        <v>0</v>
      </c>
      <c r="S44" s="19">
        <f>IF(Table1[[#This Row],[GPF/NPS]]="GPF",0,ROUND(SUM(Table1[[#This Row],[Basic Of March 21]],J44)*10%,0)*4+ROUND(SUM(N44:O44)*10%,0)*8)</f>
        <v>0</v>
      </c>
      <c r="T44" s="19">
        <f t="shared" si="3"/>
        <v>0</v>
      </c>
      <c r="U44" s="14"/>
    </row>
    <row r="45" spans="1:21" ht="20.100000000000001" customHeight="1" x14ac:dyDescent="0.25">
      <c r="A45" s="20">
        <f>IF(Table1[[#This Row],[Name of Employee]]="","",ROWS($A$1:A40))</f>
        <v>40</v>
      </c>
      <c r="B45" s="16" t="s">
        <v>94</v>
      </c>
      <c r="C45" s="17"/>
      <c r="D45" s="17"/>
      <c r="E45" s="17"/>
      <c r="F45" s="17"/>
      <c r="G45" s="17"/>
      <c r="H45" s="13"/>
      <c r="I45" s="52"/>
      <c r="J45" s="19">
        <f>IF(Table1[[#This Row],[Probation]]="Yes",0,ROUND(Table1[[#This Row],[Basic Of March 21]]*$C$3,0))</f>
        <v>0</v>
      </c>
      <c r="K45" s="19">
        <f>IF(Table1[[#This Row],[Probation]]="YES",0,ROUND(Table1[[#This Row],[Basic Of March 21]]*$H$3,0))</f>
        <v>0</v>
      </c>
      <c r="L45" s="19">
        <f>SUM(J45:K45,Table1[[#This Row],[Basic Of March 21]])</f>
        <v>0</v>
      </c>
      <c r="M45" s="19">
        <f t="shared" si="0"/>
        <v>0</v>
      </c>
      <c r="N45" s="19">
        <f>IF(Table1[[#This Row],[Probation]]="Yes",Table1[[#This Row],[Basic Of March 21]],MROUND(Table1[[#This Row],[Basic Of March 21]]*1.03,100))</f>
        <v>0</v>
      </c>
      <c r="O45" s="19">
        <f>IF(Table1[[#This Row],[Probation]]="Yes",0,ROUND(N45*$C$4,0))</f>
        <v>0</v>
      </c>
      <c r="P45" s="19">
        <f>IF(Table1[[#This Row],[Probation]]="Yes",0,ROUND(N45*$H$4,0))</f>
        <v>0</v>
      </c>
      <c r="Q45" s="19">
        <f t="shared" si="1"/>
        <v>0</v>
      </c>
      <c r="R45" s="19">
        <f t="shared" si="2"/>
        <v>0</v>
      </c>
      <c r="S45" s="19">
        <f>IF(Table1[[#This Row],[GPF/NPS]]="GPF",0,ROUND(SUM(Table1[[#This Row],[Basic Of March 21]],J45)*10%,0)*4+ROUND(SUM(N45:O45)*10%,0)*8)</f>
        <v>0</v>
      </c>
      <c r="T45" s="19">
        <f t="shared" si="3"/>
        <v>0</v>
      </c>
      <c r="U45" s="14"/>
    </row>
    <row r="46" spans="1:21" ht="20.100000000000001" customHeight="1" x14ac:dyDescent="0.25">
      <c r="A46" s="20">
        <f>IF(Table1[[#This Row],[Name of Employee]]="","",ROWS($A$1:A41))</f>
        <v>41</v>
      </c>
      <c r="B46" s="16" t="s">
        <v>95</v>
      </c>
      <c r="C46" s="17"/>
      <c r="D46" s="17"/>
      <c r="E46" s="17"/>
      <c r="F46" s="17"/>
      <c r="G46" s="17"/>
      <c r="H46" s="13"/>
      <c r="I46" s="52"/>
      <c r="J46" s="19">
        <f>IF(Table1[[#This Row],[Probation]]="Yes",0,ROUND(Table1[[#This Row],[Basic Of March 21]]*$C$3,0))</f>
        <v>0</v>
      </c>
      <c r="K46" s="19">
        <f>IF(Table1[[#This Row],[Probation]]="YES",0,ROUND(Table1[[#This Row],[Basic Of March 21]]*$H$3,0))</f>
        <v>0</v>
      </c>
      <c r="L46" s="19">
        <f>SUM(J46:K46,Table1[[#This Row],[Basic Of March 21]])</f>
        <v>0</v>
      </c>
      <c r="M46" s="19">
        <f t="shared" si="0"/>
        <v>0</v>
      </c>
      <c r="N46" s="19">
        <f>IF(Table1[[#This Row],[Probation]]="Yes",Table1[[#This Row],[Basic Of March 21]],MROUND(Table1[[#This Row],[Basic Of March 21]]*1.03,100))</f>
        <v>0</v>
      </c>
      <c r="O46" s="19">
        <f>IF(Table1[[#This Row],[Probation]]="Yes",0,ROUND(N46*$C$4,0))</f>
        <v>0</v>
      </c>
      <c r="P46" s="19">
        <f>IF(Table1[[#This Row],[Probation]]="Yes",0,ROUND(N46*$H$4,0))</f>
        <v>0</v>
      </c>
      <c r="Q46" s="19">
        <f t="shared" si="1"/>
        <v>0</v>
      </c>
      <c r="R46" s="19">
        <f t="shared" si="2"/>
        <v>0</v>
      </c>
      <c r="S46" s="19">
        <f>IF(Table1[[#This Row],[GPF/NPS]]="GPF",0,ROUND(SUM(Table1[[#This Row],[Basic Of March 21]],J46)*10%,0)*4+ROUND(SUM(N46:O46)*10%,0)*8)</f>
        <v>0</v>
      </c>
      <c r="T46" s="19">
        <f t="shared" si="3"/>
        <v>0</v>
      </c>
      <c r="U46" s="14"/>
    </row>
    <row r="47" spans="1:21" ht="20.100000000000001" customHeight="1" x14ac:dyDescent="0.25">
      <c r="A47" s="20">
        <f>IF(Table1[[#This Row],[Name of Employee]]="","",ROWS($A$1:A42))</f>
        <v>42</v>
      </c>
      <c r="B47" s="16" t="s">
        <v>96</v>
      </c>
      <c r="C47" s="17"/>
      <c r="D47" s="17"/>
      <c r="E47" s="17"/>
      <c r="F47" s="17"/>
      <c r="G47" s="17"/>
      <c r="H47" s="13"/>
      <c r="I47" s="52"/>
      <c r="J47" s="19">
        <f>IF(Table1[[#This Row],[Probation]]="Yes",0,ROUND(Table1[[#This Row],[Basic Of March 21]]*$C$3,0))</f>
        <v>0</v>
      </c>
      <c r="K47" s="19">
        <f>IF(Table1[[#This Row],[Probation]]="YES",0,ROUND(Table1[[#This Row],[Basic Of March 21]]*$H$3,0))</f>
        <v>0</v>
      </c>
      <c r="L47" s="19">
        <f>SUM(J47:K47,Table1[[#This Row],[Basic Of March 21]])</f>
        <v>0</v>
      </c>
      <c r="M47" s="19">
        <f t="shared" si="0"/>
        <v>0</v>
      </c>
      <c r="N47" s="19">
        <f>IF(Table1[[#This Row],[Probation]]="Yes",Table1[[#This Row],[Basic Of March 21]],MROUND(Table1[[#This Row],[Basic Of March 21]]*1.03,100))</f>
        <v>0</v>
      </c>
      <c r="O47" s="19">
        <f>IF(Table1[[#This Row],[Probation]]="Yes",0,ROUND(N47*$C$4,0))</f>
        <v>0</v>
      </c>
      <c r="P47" s="19">
        <f>IF(Table1[[#This Row],[Probation]]="Yes",0,ROUND(N47*$H$4,0))</f>
        <v>0</v>
      </c>
      <c r="Q47" s="19">
        <f t="shared" si="1"/>
        <v>0</v>
      </c>
      <c r="R47" s="19">
        <f t="shared" si="2"/>
        <v>0</v>
      </c>
      <c r="S47" s="19">
        <f>IF(Table1[[#This Row],[GPF/NPS]]="GPF",0,ROUND(SUM(Table1[[#This Row],[Basic Of March 21]],J47)*10%,0)*4+ROUND(SUM(N47:O47)*10%,0)*8)</f>
        <v>0</v>
      </c>
      <c r="T47" s="19">
        <f t="shared" si="3"/>
        <v>0</v>
      </c>
      <c r="U47" s="14"/>
    </row>
    <row r="48" spans="1:21" ht="20.100000000000001" customHeight="1" x14ac:dyDescent="0.25">
      <c r="A48" s="20">
        <f>IF(Table1[[#This Row],[Name of Employee]]="","",ROWS($A$1:A43))</f>
        <v>43</v>
      </c>
      <c r="B48" s="16" t="s">
        <v>97</v>
      </c>
      <c r="C48" s="17"/>
      <c r="D48" s="17"/>
      <c r="E48" s="17"/>
      <c r="F48" s="17"/>
      <c r="G48" s="17"/>
      <c r="H48" s="13"/>
      <c r="I48" s="52"/>
      <c r="J48" s="19">
        <f>IF(Table1[[#This Row],[Probation]]="Yes",0,ROUND(Table1[[#This Row],[Basic Of March 21]]*$C$3,0))</f>
        <v>0</v>
      </c>
      <c r="K48" s="19">
        <f>IF(Table1[[#This Row],[Probation]]="YES",0,ROUND(Table1[[#This Row],[Basic Of March 21]]*$H$3,0))</f>
        <v>0</v>
      </c>
      <c r="L48" s="19">
        <f>SUM(J48:K48,Table1[[#This Row],[Basic Of March 21]])</f>
        <v>0</v>
      </c>
      <c r="M48" s="19">
        <f t="shared" si="0"/>
        <v>0</v>
      </c>
      <c r="N48" s="19">
        <f>IF(Table1[[#This Row],[Probation]]="Yes",Table1[[#This Row],[Basic Of March 21]],MROUND(Table1[[#This Row],[Basic Of March 21]]*1.03,100))</f>
        <v>0</v>
      </c>
      <c r="O48" s="19">
        <f>IF(Table1[[#This Row],[Probation]]="Yes",0,ROUND(N48*$C$4,0))</f>
        <v>0</v>
      </c>
      <c r="P48" s="19">
        <f>IF(Table1[[#This Row],[Probation]]="Yes",0,ROUND(N48*$H$4,0))</f>
        <v>0</v>
      </c>
      <c r="Q48" s="19">
        <f t="shared" si="1"/>
        <v>0</v>
      </c>
      <c r="R48" s="19">
        <f t="shared" si="2"/>
        <v>0</v>
      </c>
      <c r="S48" s="19">
        <f>IF(Table1[[#This Row],[GPF/NPS]]="GPF",0,ROUND(SUM(Table1[[#This Row],[Basic Of March 21]],J48)*10%,0)*4+ROUND(SUM(N48:O48)*10%,0)*8)</f>
        <v>0</v>
      </c>
      <c r="T48" s="19">
        <f t="shared" si="3"/>
        <v>0</v>
      </c>
      <c r="U48" s="14"/>
    </row>
    <row r="49" spans="1:21" ht="20.100000000000001" customHeight="1" x14ac:dyDescent="0.25">
      <c r="A49" s="20">
        <f>IF(Table1[[#This Row],[Name of Employee]]="","",ROWS($A$1:A44))</f>
        <v>44</v>
      </c>
      <c r="B49" s="16" t="s">
        <v>98</v>
      </c>
      <c r="C49" s="17"/>
      <c r="D49" s="17"/>
      <c r="E49" s="17"/>
      <c r="F49" s="17"/>
      <c r="G49" s="17"/>
      <c r="H49" s="13"/>
      <c r="I49" s="52"/>
      <c r="J49" s="19">
        <f>IF(Table1[[#This Row],[Probation]]="Yes",0,ROUND(Table1[[#This Row],[Basic Of March 21]]*$C$3,0))</f>
        <v>0</v>
      </c>
      <c r="K49" s="19">
        <f>IF(Table1[[#This Row],[Probation]]="YES",0,ROUND(Table1[[#This Row],[Basic Of March 21]]*$H$3,0))</f>
        <v>0</v>
      </c>
      <c r="L49" s="19">
        <f>SUM(J49:K49,Table1[[#This Row],[Basic Of March 21]])</f>
        <v>0</v>
      </c>
      <c r="M49" s="19">
        <f t="shared" si="0"/>
        <v>0</v>
      </c>
      <c r="N49" s="19">
        <f>IF(Table1[[#This Row],[Probation]]="Yes",Table1[[#This Row],[Basic Of March 21]],MROUND(Table1[[#This Row],[Basic Of March 21]]*1.03,100))</f>
        <v>0</v>
      </c>
      <c r="O49" s="19">
        <f>IF(Table1[[#This Row],[Probation]]="Yes",0,ROUND(N49*$C$4,0))</f>
        <v>0</v>
      </c>
      <c r="P49" s="19">
        <f>IF(Table1[[#This Row],[Probation]]="Yes",0,ROUND(N49*$H$4,0))</f>
        <v>0</v>
      </c>
      <c r="Q49" s="19">
        <f t="shared" si="1"/>
        <v>0</v>
      </c>
      <c r="R49" s="19">
        <f t="shared" si="2"/>
        <v>0</v>
      </c>
      <c r="S49" s="19">
        <f>IF(Table1[[#This Row],[GPF/NPS]]="GPF",0,ROUND(SUM(Table1[[#This Row],[Basic Of March 21]],J49)*10%,0)*4+ROUND(SUM(N49:O49)*10%,0)*8)</f>
        <v>0</v>
      </c>
      <c r="T49" s="19">
        <f t="shared" si="3"/>
        <v>0</v>
      </c>
      <c r="U49" s="14"/>
    </row>
    <row r="50" spans="1:21" ht="20.100000000000001" customHeight="1" x14ac:dyDescent="0.25">
      <c r="A50" s="20">
        <f>IF(Table1[[#This Row],[Name of Employee]]="","",ROWS($A$1:A45))</f>
        <v>45</v>
      </c>
      <c r="B50" s="16" t="s">
        <v>109</v>
      </c>
      <c r="C50" s="17"/>
      <c r="D50" s="17"/>
      <c r="E50" s="17"/>
      <c r="F50" s="17"/>
      <c r="G50" s="17"/>
      <c r="H50" s="13"/>
      <c r="I50" s="52"/>
      <c r="J50" s="19">
        <f>IF(Table1[[#This Row],[Probation]]="Yes",0,ROUND(Table1[[#This Row],[Basic Of March 21]]*$C$3,0))</f>
        <v>0</v>
      </c>
      <c r="K50" s="19">
        <f>IF(Table1[[#This Row],[Probation]]="YES",0,ROUND(Table1[[#This Row],[Basic Of March 21]]*$H$3,0))</f>
        <v>0</v>
      </c>
      <c r="L50" s="19">
        <f>SUM(J50:K50,Table1[[#This Row],[Basic Of March 21]])</f>
        <v>0</v>
      </c>
      <c r="M50" s="19">
        <f t="shared" si="0"/>
        <v>0</v>
      </c>
      <c r="N50" s="19">
        <f>IF(Table1[[#This Row],[Probation]]="Yes",Table1[[#This Row],[Basic Of March 21]],MROUND(Table1[[#This Row],[Basic Of March 21]]*1.03,100))</f>
        <v>0</v>
      </c>
      <c r="O50" s="19">
        <f>IF(Table1[[#This Row],[Probation]]="Yes",0,ROUND(N50*$C$4,0))</f>
        <v>0</v>
      </c>
      <c r="P50" s="19">
        <f>IF(Table1[[#This Row],[Probation]]="Yes",0,ROUND(N50*$H$4,0))</f>
        <v>0</v>
      </c>
      <c r="Q50" s="19">
        <f t="shared" si="1"/>
        <v>0</v>
      </c>
      <c r="R50" s="19">
        <f t="shared" si="2"/>
        <v>0</v>
      </c>
      <c r="S50" s="19">
        <f>IF(Table1[[#This Row],[GPF/NPS]]="GPF",0,ROUND(SUM(Table1[[#This Row],[Basic Of March 21]],J50)*10%,0)*4+ROUND(SUM(N50:O50)*10%,0)*8)</f>
        <v>0</v>
      </c>
      <c r="T50" s="19">
        <f t="shared" si="3"/>
        <v>0</v>
      </c>
      <c r="U50" s="14"/>
    </row>
    <row r="51" spans="1:21" ht="20.100000000000001" customHeight="1" x14ac:dyDescent="0.25">
      <c r="A51" s="20">
        <f>IF(Table1[[#This Row],[Name of Employee]]="","",ROWS($A$1:A46))</f>
        <v>46</v>
      </c>
      <c r="B51" s="16" t="s">
        <v>99</v>
      </c>
      <c r="C51" s="17"/>
      <c r="D51" s="17"/>
      <c r="E51" s="17"/>
      <c r="F51" s="17"/>
      <c r="G51" s="17"/>
      <c r="H51" s="13"/>
      <c r="I51" s="52"/>
      <c r="J51" s="19">
        <f>IF(Table1[[#This Row],[Probation]]="Yes",0,ROUND(Table1[[#This Row],[Basic Of March 21]]*$C$3,0))</f>
        <v>0</v>
      </c>
      <c r="K51" s="19">
        <f>IF(Table1[[#This Row],[Probation]]="YES",0,ROUND(Table1[[#This Row],[Basic Of March 21]]*$H$3,0))</f>
        <v>0</v>
      </c>
      <c r="L51" s="19">
        <f>SUM(J51:K51,Table1[[#This Row],[Basic Of March 21]])</f>
        <v>0</v>
      </c>
      <c r="M51" s="19">
        <f t="shared" si="0"/>
        <v>0</v>
      </c>
      <c r="N51" s="19">
        <f>IF(Table1[[#This Row],[Probation]]="Yes",Table1[[#This Row],[Basic Of March 21]],MROUND(Table1[[#This Row],[Basic Of March 21]]*1.03,100))</f>
        <v>0</v>
      </c>
      <c r="O51" s="19">
        <f>IF(Table1[[#This Row],[Probation]]="Yes",0,ROUND(N51*$C$4,0))</f>
        <v>0</v>
      </c>
      <c r="P51" s="19">
        <f>IF(Table1[[#This Row],[Probation]]="Yes",0,ROUND(N51*$H$4,0))</f>
        <v>0</v>
      </c>
      <c r="Q51" s="19">
        <f t="shared" si="1"/>
        <v>0</v>
      </c>
      <c r="R51" s="19">
        <f t="shared" si="2"/>
        <v>0</v>
      </c>
      <c r="S51" s="19">
        <f>IF(Table1[[#This Row],[GPF/NPS]]="GPF",0,ROUND(SUM(Table1[[#This Row],[Basic Of March 21]],J51)*10%,0)*4+ROUND(SUM(N51:O51)*10%,0)*8)</f>
        <v>0</v>
      </c>
      <c r="T51" s="19">
        <f t="shared" si="3"/>
        <v>0</v>
      </c>
      <c r="U51" s="14"/>
    </row>
    <row r="52" spans="1:21" ht="20.100000000000001" customHeight="1" x14ac:dyDescent="0.25">
      <c r="A52" s="20">
        <f>IF(Table1[[#This Row],[Name of Employee]]="","",ROWS($A$1:A47))</f>
        <v>47</v>
      </c>
      <c r="B52" s="16" t="s">
        <v>100</v>
      </c>
      <c r="C52" s="17"/>
      <c r="D52" s="17"/>
      <c r="E52" s="17"/>
      <c r="F52" s="17"/>
      <c r="G52" s="17"/>
      <c r="H52" s="13"/>
      <c r="I52" s="52"/>
      <c r="J52" s="19">
        <f>IF(Table1[[#This Row],[Probation]]="Yes",0,ROUND(Table1[[#This Row],[Basic Of March 21]]*$C$3,0))</f>
        <v>0</v>
      </c>
      <c r="K52" s="19">
        <f>IF(Table1[[#This Row],[Probation]]="YES",0,ROUND(Table1[[#This Row],[Basic Of March 21]]*$H$3,0))</f>
        <v>0</v>
      </c>
      <c r="L52" s="19">
        <f>SUM(J52:K52,Table1[[#This Row],[Basic Of March 21]])</f>
        <v>0</v>
      </c>
      <c r="M52" s="19">
        <f t="shared" si="0"/>
        <v>0</v>
      </c>
      <c r="N52" s="19">
        <f>IF(Table1[[#This Row],[Probation]]="Yes",Table1[[#This Row],[Basic Of March 21]],MROUND(Table1[[#This Row],[Basic Of March 21]]*1.03,100))</f>
        <v>0</v>
      </c>
      <c r="O52" s="19">
        <f>IF(Table1[[#This Row],[Probation]]="Yes",0,ROUND(N52*$C$4,0))</f>
        <v>0</v>
      </c>
      <c r="P52" s="19">
        <f>IF(Table1[[#This Row],[Probation]]="Yes",0,ROUND(N52*$H$4,0))</f>
        <v>0</v>
      </c>
      <c r="Q52" s="19">
        <f t="shared" si="1"/>
        <v>0</v>
      </c>
      <c r="R52" s="19">
        <f t="shared" si="2"/>
        <v>0</v>
      </c>
      <c r="S52" s="19">
        <f>IF(Table1[[#This Row],[GPF/NPS]]="GPF",0,ROUND(SUM(Table1[[#This Row],[Basic Of March 21]],J52)*10%,0)*4+ROUND(SUM(N52:O52)*10%,0)*8)</f>
        <v>0</v>
      </c>
      <c r="T52" s="19">
        <f t="shared" si="3"/>
        <v>0</v>
      </c>
      <c r="U52" s="14"/>
    </row>
    <row r="53" spans="1:21" ht="20.100000000000001" customHeight="1" x14ac:dyDescent="0.25">
      <c r="A53" s="20">
        <f>IF(Table1[[#This Row],[Name of Employee]]="","",ROWS($A$1:A48))</f>
        <v>48</v>
      </c>
      <c r="B53" s="16" t="s">
        <v>101</v>
      </c>
      <c r="C53" s="17"/>
      <c r="D53" s="17"/>
      <c r="E53" s="17"/>
      <c r="F53" s="17"/>
      <c r="G53" s="17"/>
      <c r="H53" s="13"/>
      <c r="I53" s="52"/>
      <c r="J53" s="19">
        <f>IF(Table1[[#This Row],[Probation]]="Yes",0,ROUND(Table1[[#This Row],[Basic Of March 21]]*$C$3,0))</f>
        <v>0</v>
      </c>
      <c r="K53" s="19">
        <f>IF(Table1[[#This Row],[Probation]]="YES",0,ROUND(Table1[[#This Row],[Basic Of March 21]]*$H$3,0))</f>
        <v>0</v>
      </c>
      <c r="L53" s="19">
        <f>SUM(J53:K53,Table1[[#This Row],[Basic Of March 21]])</f>
        <v>0</v>
      </c>
      <c r="M53" s="19">
        <f t="shared" si="0"/>
        <v>0</v>
      </c>
      <c r="N53" s="19">
        <f>IF(Table1[[#This Row],[Probation]]="Yes",Table1[[#This Row],[Basic Of March 21]],MROUND(Table1[[#This Row],[Basic Of March 21]]*1.03,100))</f>
        <v>0</v>
      </c>
      <c r="O53" s="19">
        <f>IF(Table1[[#This Row],[Probation]]="Yes",0,ROUND(N53*$C$4,0))</f>
        <v>0</v>
      </c>
      <c r="P53" s="19">
        <f>IF(Table1[[#This Row],[Probation]]="Yes",0,ROUND(N53*$H$4,0))</f>
        <v>0</v>
      </c>
      <c r="Q53" s="19">
        <f t="shared" si="1"/>
        <v>0</v>
      </c>
      <c r="R53" s="19">
        <f t="shared" si="2"/>
        <v>0</v>
      </c>
      <c r="S53" s="19">
        <f>IF(Table1[[#This Row],[GPF/NPS]]="GPF",0,ROUND(SUM(Table1[[#This Row],[Basic Of March 21]],J53)*10%,0)*4+ROUND(SUM(N53:O53)*10%,0)*8)</f>
        <v>0</v>
      </c>
      <c r="T53" s="19">
        <f t="shared" si="3"/>
        <v>0</v>
      </c>
      <c r="U53" s="14"/>
    </row>
    <row r="54" spans="1:21" ht="20.100000000000001" customHeight="1" x14ac:dyDescent="0.25">
      <c r="A54" s="20">
        <f>IF(Table1[[#This Row],[Name of Employee]]="","",ROWS($A$1:A49))</f>
        <v>49</v>
      </c>
      <c r="B54" s="16" t="s">
        <v>102</v>
      </c>
      <c r="C54" s="17"/>
      <c r="D54" s="17"/>
      <c r="E54" s="17"/>
      <c r="F54" s="17"/>
      <c r="G54" s="17"/>
      <c r="H54" s="13"/>
      <c r="I54" s="52"/>
      <c r="J54" s="19">
        <f>IF(Table1[[#This Row],[Probation]]="Yes",0,ROUND(Table1[[#This Row],[Basic Of March 21]]*$C$3,0))</f>
        <v>0</v>
      </c>
      <c r="K54" s="19">
        <f>IF(Table1[[#This Row],[Probation]]="YES",0,ROUND(Table1[[#This Row],[Basic Of March 21]]*$H$3,0))</f>
        <v>0</v>
      </c>
      <c r="L54" s="19">
        <f>SUM(J54:K54,Table1[[#This Row],[Basic Of March 21]])</f>
        <v>0</v>
      </c>
      <c r="M54" s="19">
        <f t="shared" si="0"/>
        <v>0</v>
      </c>
      <c r="N54" s="19">
        <f>IF(Table1[[#This Row],[Probation]]="Yes",Table1[[#This Row],[Basic Of March 21]],MROUND(Table1[[#This Row],[Basic Of March 21]]*1.03,100))</f>
        <v>0</v>
      </c>
      <c r="O54" s="19">
        <f>IF(Table1[[#This Row],[Probation]]="Yes",0,ROUND(N54*$C$4,0))</f>
        <v>0</v>
      </c>
      <c r="P54" s="19">
        <f>IF(Table1[[#This Row],[Probation]]="Yes",0,ROUND(N54*$H$4,0))</f>
        <v>0</v>
      </c>
      <c r="Q54" s="19">
        <f t="shared" si="1"/>
        <v>0</v>
      </c>
      <c r="R54" s="19">
        <f t="shared" si="2"/>
        <v>0</v>
      </c>
      <c r="S54" s="19">
        <f>IF(Table1[[#This Row],[GPF/NPS]]="GPF",0,ROUND(SUM(Table1[[#This Row],[Basic Of March 21]],J54)*10%,0)*4+ROUND(SUM(N54:O54)*10%,0)*8)</f>
        <v>0</v>
      </c>
      <c r="T54" s="19">
        <f t="shared" si="3"/>
        <v>0</v>
      </c>
      <c r="U54" s="14"/>
    </row>
    <row r="55" spans="1:21" ht="20.100000000000001" customHeight="1" x14ac:dyDescent="0.25">
      <c r="A55" s="20">
        <f>IF(Table1[[#This Row],[Name of Employee]]="","",ROWS($A$1:A50))</f>
        <v>50</v>
      </c>
      <c r="B55" s="16" t="s">
        <v>103</v>
      </c>
      <c r="C55" s="17"/>
      <c r="D55" s="17"/>
      <c r="E55" s="17"/>
      <c r="F55" s="17"/>
      <c r="G55" s="17"/>
      <c r="H55" s="13"/>
      <c r="I55" s="52"/>
      <c r="J55" s="19">
        <f>IF(Table1[[#This Row],[Probation]]="Yes",0,ROUND(Table1[[#This Row],[Basic Of March 21]]*$C$3,0))</f>
        <v>0</v>
      </c>
      <c r="K55" s="19">
        <f>IF(Table1[[#This Row],[Probation]]="YES",0,ROUND(Table1[[#This Row],[Basic Of March 21]]*$H$3,0))</f>
        <v>0</v>
      </c>
      <c r="L55" s="19">
        <f>SUM(J55:K55,Table1[[#This Row],[Basic Of March 21]])</f>
        <v>0</v>
      </c>
      <c r="M55" s="19">
        <f t="shared" si="0"/>
        <v>0</v>
      </c>
      <c r="N55" s="19">
        <f>IF(Table1[[#This Row],[Probation]]="Yes",Table1[[#This Row],[Basic Of March 21]],MROUND(Table1[[#This Row],[Basic Of March 21]]*1.03,100))</f>
        <v>0</v>
      </c>
      <c r="O55" s="19">
        <f>IF(Table1[[#This Row],[Probation]]="Yes",0,ROUND(N55*$C$4,0))</f>
        <v>0</v>
      </c>
      <c r="P55" s="19">
        <f>IF(Table1[[#This Row],[Probation]]="Yes",0,ROUND(N55*$H$4,0))</f>
        <v>0</v>
      </c>
      <c r="Q55" s="19">
        <f t="shared" si="1"/>
        <v>0</v>
      </c>
      <c r="R55" s="19">
        <f t="shared" si="2"/>
        <v>0</v>
      </c>
      <c r="S55" s="19">
        <f>IF(Table1[[#This Row],[GPF/NPS]]="GPF",0,ROUND(SUM(Table1[[#This Row],[Basic Of March 21]],J55)*10%,0)*4+ROUND(SUM(N55:O55)*10%,0)*8)</f>
        <v>0</v>
      </c>
      <c r="T55" s="19">
        <f t="shared" si="3"/>
        <v>0</v>
      </c>
      <c r="U55" s="14"/>
    </row>
    <row r="56" spans="1:21" ht="20.100000000000001" customHeight="1" x14ac:dyDescent="0.25">
      <c r="A56" s="20">
        <f>IF(Table1[[#This Row],[Name of Employee]]="","",ROWS($A$1:A51))</f>
        <v>51</v>
      </c>
      <c r="B56" s="16" t="s">
        <v>104</v>
      </c>
      <c r="C56" s="17"/>
      <c r="D56" s="17"/>
      <c r="E56" s="17"/>
      <c r="F56" s="17"/>
      <c r="G56" s="17"/>
      <c r="H56" s="13"/>
      <c r="I56" s="52"/>
      <c r="J56" s="19">
        <f>IF(Table1[[#This Row],[Probation]]="Yes",0,ROUND(Table1[[#This Row],[Basic Of March 21]]*$C$3,0))</f>
        <v>0</v>
      </c>
      <c r="K56" s="19">
        <f>IF(Table1[[#This Row],[Probation]]="YES",0,ROUND(Table1[[#This Row],[Basic Of March 21]]*$H$3,0))</f>
        <v>0</v>
      </c>
      <c r="L56" s="19">
        <f>SUM(J56:K56,Table1[[#This Row],[Basic Of March 21]])</f>
        <v>0</v>
      </c>
      <c r="M56" s="19">
        <f t="shared" si="0"/>
        <v>0</v>
      </c>
      <c r="N56" s="19">
        <f>IF(Table1[[#This Row],[Probation]]="Yes",Table1[[#This Row],[Basic Of March 21]],MROUND(Table1[[#This Row],[Basic Of March 21]]*1.03,100))</f>
        <v>0</v>
      </c>
      <c r="O56" s="19">
        <f>IF(Table1[[#This Row],[Probation]]="Yes",0,ROUND(N56*$C$4,0))</f>
        <v>0</v>
      </c>
      <c r="P56" s="19">
        <f>IF(Table1[[#This Row],[Probation]]="Yes",0,ROUND(N56*$H$4,0))</f>
        <v>0</v>
      </c>
      <c r="Q56" s="19">
        <f t="shared" si="1"/>
        <v>0</v>
      </c>
      <c r="R56" s="19">
        <f t="shared" si="2"/>
        <v>0</v>
      </c>
      <c r="S56" s="19">
        <f>IF(Table1[[#This Row],[GPF/NPS]]="GPF",0,ROUND(SUM(Table1[[#This Row],[Basic Of March 21]],J56)*10%,0)*4+ROUND(SUM(N56:O56)*10%,0)*8)</f>
        <v>0</v>
      </c>
      <c r="T56" s="19">
        <f t="shared" si="3"/>
        <v>0</v>
      </c>
      <c r="U56" s="14"/>
    </row>
    <row r="57" spans="1:21" ht="20.100000000000001" customHeight="1" x14ac:dyDescent="0.25">
      <c r="A57" s="20">
        <f>IF(Table1[[#This Row],[Name of Employee]]="","",ROWS($A$1:A52))</f>
        <v>52</v>
      </c>
      <c r="B57" s="16" t="s">
        <v>105</v>
      </c>
      <c r="C57" s="17"/>
      <c r="D57" s="17"/>
      <c r="E57" s="17"/>
      <c r="F57" s="17"/>
      <c r="G57" s="17"/>
      <c r="H57" s="13"/>
      <c r="I57" s="52"/>
      <c r="J57" s="19">
        <f>IF(Table1[[#This Row],[Probation]]="Yes",0,ROUND(Table1[[#This Row],[Basic Of March 21]]*$C$3,0))</f>
        <v>0</v>
      </c>
      <c r="K57" s="19">
        <f>IF(Table1[[#This Row],[Probation]]="YES",0,ROUND(Table1[[#This Row],[Basic Of March 21]]*$H$3,0))</f>
        <v>0</v>
      </c>
      <c r="L57" s="19">
        <f>SUM(J57:K57,Table1[[#This Row],[Basic Of March 21]])</f>
        <v>0</v>
      </c>
      <c r="M57" s="19">
        <f t="shared" si="0"/>
        <v>0</v>
      </c>
      <c r="N57" s="19">
        <f>IF(Table1[[#This Row],[Probation]]="Yes",Table1[[#This Row],[Basic Of March 21]],MROUND(Table1[[#This Row],[Basic Of March 21]]*1.03,100))</f>
        <v>0</v>
      </c>
      <c r="O57" s="19">
        <f>IF(Table1[[#This Row],[Probation]]="Yes",0,ROUND(N57*$C$4,0))</f>
        <v>0</v>
      </c>
      <c r="P57" s="19">
        <f>IF(Table1[[#This Row],[Probation]]="Yes",0,ROUND(N57*$H$4,0))</f>
        <v>0</v>
      </c>
      <c r="Q57" s="19">
        <f t="shared" si="1"/>
        <v>0</v>
      </c>
      <c r="R57" s="19">
        <f t="shared" si="2"/>
        <v>0</v>
      </c>
      <c r="S57" s="19">
        <f>IF(Table1[[#This Row],[GPF/NPS]]="GPF",0,ROUND(SUM(Table1[[#This Row],[Basic Of March 21]],J57)*10%,0)*4+ROUND(SUM(N57:O57)*10%,0)*8)</f>
        <v>0</v>
      </c>
      <c r="T57" s="19">
        <f t="shared" si="3"/>
        <v>0</v>
      </c>
      <c r="U57" s="14"/>
    </row>
    <row r="58" spans="1:21" ht="20.100000000000001" customHeight="1" x14ac:dyDescent="0.25">
      <c r="A58" s="20">
        <f>IF(Table1[[#This Row],[Name of Employee]]="","",ROWS($A$1:A53))</f>
        <v>53</v>
      </c>
      <c r="B58" s="16" t="s">
        <v>106</v>
      </c>
      <c r="C58" s="17"/>
      <c r="D58" s="17"/>
      <c r="E58" s="17"/>
      <c r="F58" s="17"/>
      <c r="G58" s="17"/>
      <c r="H58" s="13"/>
      <c r="I58" s="52"/>
      <c r="J58" s="19">
        <f>IF(Table1[[#This Row],[Probation]]="Yes",0,ROUND(Table1[[#This Row],[Basic Of March 21]]*$C$3,0))</f>
        <v>0</v>
      </c>
      <c r="K58" s="19">
        <f>IF(Table1[[#This Row],[Probation]]="YES",0,ROUND(Table1[[#This Row],[Basic Of March 21]]*$H$3,0))</f>
        <v>0</v>
      </c>
      <c r="L58" s="19">
        <f>SUM(J58:K58,Table1[[#This Row],[Basic Of March 21]])</f>
        <v>0</v>
      </c>
      <c r="M58" s="19">
        <f t="shared" si="0"/>
        <v>0</v>
      </c>
      <c r="N58" s="19">
        <f>IF(Table1[[#This Row],[Probation]]="Yes",Table1[[#This Row],[Basic Of March 21]],MROUND(Table1[[#This Row],[Basic Of March 21]]*1.03,100))</f>
        <v>0</v>
      </c>
      <c r="O58" s="19">
        <f>IF(Table1[[#This Row],[Probation]]="Yes",0,ROUND(N58*$C$4,0))</f>
        <v>0</v>
      </c>
      <c r="P58" s="19">
        <f>IF(Table1[[#This Row],[Probation]]="Yes",0,ROUND(N58*$H$4,0))</f>
        <v>0</v>
      </c>
      <c r="Q58" s="19">
        <f t="shared" si="1"/>
        <v>0</v>
      </c>
      <c r="R58" s="19">
        <f t="shared" si="2"/>
        <v>0</v>
      </c>
      <c r="S58" s="19">
        <f>IF(Table1[[#This Row],[GPF/NPS]]="GPF",0,ROUND(SUM(Table1[[#This Row],[Basic Of March 21]],J58)*10%,0)*4+ROUND(SUM(N58:O58)*10%,0)*8)</f>
        <v>0</v>
      </c>
      <c r="T58" s="19">
        <f t="shared" si="3"/>
        <v>0</v>
      </c>
      <c r="U58" s="14"/>
    </row>
    <row r="59" spans="1:21" ht="20.100000000000001" customHeight="1" x14ac:dyDescent="0.25">
      <c r="A59" s="20">
        <f>IF(Table1[[#This Row],[Name of Employee]]="","",ROWS($A$1:A54))</f>
        <v>54</v>
      </c>
      <c r="B59" s="16" t="s">
        <v>107</v>
      </c>
      <c r="C59" s="17"/>
      <c r="D59" s="17"/>
      <c r="E59" s="17"/>
      <c r="F59" s="17"/>
      <c r="G59" s="17"/>
      <c r="H59" s="13"/>
      <c r="I59" s="52"/>
      <c r="J59" s="19">
        <f>IF(Table1[[#This Row],[Probation]]="Yes",0,ROUND(Table1[[#This Row],[Basic Of March 21]]*$C$3,0))</f>
        <v>0</v>
      </c>
      <c r="K59" s="19">
        <f>IF(Table1[[#This Row],[Probation]]="YES",0,ROUND(Table1[[#This Row],[Basic Of March 21]]*$H$3,0))</f>
        <v>0</v>
      </c>
      <c r="L59" s="19">
        <f>SUM(J59:K59,Table1[[#This Row],[Basic Of March 21]])</f>
        <v>0</v>
      </c>
      <c r="M59" s="19">
        <f t="shared" si="0"/>
        <v>0</v>
      </c>
      <c r="N59" s="19">
        <f>IF(Table1[[#This Row],[Probation]]="Yes",Table1[[#This Row],[Basic Of March 21]],MROUND(Table1[[#This Row],[Basic Of March 21]]*1.03,100))</f>
        <v>0</v>
      </c>
      <c r="O59" s="19">
        <f>IF(Table1[[#This Row],[Probation]]="Yes",0,ROUND(N59*$C$4,0))</f>
        <v>0</v>
      </c>
      <c r="P59" s="19">
        <f>IF(Table1[[#This Row],[Probation]]="Yes",0,ROUND(N59*$H$4,0))</f>
        <v>0</v>
      </c>
      <c r="Q59" s="19">
        <f t="shared" si="1"/>
        <v>0</v>
      </c>
      <c r="R59" s="19">
        <f t="shared" si="2"/>
        <v>0</v>
      </c>
      <c r="S59" s="19">
        <f>IF(Table1[[#This Row],[GPF/NPS]]="GPF",0,ROUND(SUM(Table1[[#This Row],[Basic Of March 21]],J59)*10%,0)*4+ROUND(SUM(N59:O59)*10%,0)*8)</f>
        <v>0</v>
      </c>
      <c r="T59" s="19">
        <f t="shared" si="3"/>
        <v>0</v>
      </c>
      <c r="U59" s="14"/>
    </row>
    <row r="60" spans="1:21" ht="20.100000000000001" customHeight="1" x14ac:dyDescent="0.25">
      <c r="A60" s="20">
        <f>IF(Table1[[#This Row],[Name of Employee]]="","",ROWS($A$1:A55))</f>
        <v>55</v>
      </c>
      <c r="B60" s="16" t="s">
        <v>108</v>
      </c>
      <c r="C60" s="17"/>
      <c r="D60" s="17"/>
      <c r="E60" s="17"/>
      <c r="F60" s="17"/>
      <c r="G60" s="17"/>
      <c r="H60" s="13"/>
      <c r="I60" s="52"/>
      <c r="J60" s="19">
        <f>IF(Table1[[#This Row],[Probation]]="Yes",0,ROUND(Table1[[#This Row],[Basic Of March 21]]*$C$3,0))</f>
        <v>0</v>
      </c>
      <c r="K60" s="19">
        <f>IF(Table1[[#This Row],[Probation]]="YES",0,ROUND(Table1[[#This Row],[Basic Of March 21]]*$H$3,0))</f>
        <v>0</v>
      </c>
      <c r="L60" s="19">
        <f>SUM(J60:K60,Table1[[#This Row],[Basic Of March 21]])</f>
        <v>0</v>
      </c>
      <c r="M60" s="19">
        <f t="shared" si="0"/>
        <v>0</v>
      </c>
      <c r="N60" s="19">
        <f>IF(Table1[[#This Row],[Probation]]="Yes",Table1[[#This Row],[Basic Of March 21]],MROUND(Table1[[#This Row],[Basic Of March 21]]*1.03,100))</f>
        <v>0</v>
      </c>
      <c r="O60" s="19">
        <f>IF(Table1[[#This Row],[Probation]]="Yes",0,ROUND(N60*$C$4,0))</f>
        <v>0</v>
      </c>
      <c r="P60" s="19">
        <f>IF(Table1[[#This Row],[Probation]]="Yes",0,ROUND(N60*$H$4,0))</f>
        <v>0</v>
      </c>
      <c r="Q60" s="19">
        <f t="shared" si="1"/>
        <v>0</v>
      </c>
      <c r="R60" s="19">
        <f t="shared" si="2"/>
        <v>0</v>
      </c>
      <c r="S60" s="19">
        <f>IF(Table1[[#This Row],[GPF/NPS]]="GPF",0,ROUND(SUM(Table1[[#This Row],[Basic Of March 21]],J60)*10%,0)*4+ROUND(SUM(N60:O60)*10%,0)*8)</f>
        <v>0</v>
      </c>
      <c r="T60" s="19">
        <f t="shared" si="3"/>
        <v>0</v>
      </c>
      <c r="U60" s="14"/>
    </row>
    <row r="61" spans="1:21" ht="20.100000000000001" customHeight="1" x14ac:dyDescent="0.25">
      <c r="A61" s="20">
        <f>IF(Table1[[#This Row],[Name of Employee]]="","",ROWS($A$1:A56))</f>
        <v>56</v>
      </c>
      <c r="B61" s="16" t="s">
        <v>84</v>
      </c>
      <c r="C61" s="17"/>
      <c r="D61" s="17"/>
      <c r="E61" s="17"/>
      <c r="F61" s="17"/>
      <c r="G61" s="17"/>
      <c r="H61" s="13"/>
      <c r="I61" s="52"/>
      <c r="J61" s="19">
        <f>IF(Table1[[#This Row],[Probation]]="Yes",0,ROUND(Table1[[#This Row],[Basic Of March 21]]*$C$3,0))</f>
        <v>0</v>
      </c>
      <c r="K61" s="19">
        <f>IF(Table1[[#This Row],[Probation]]="YES",0,ROUND(Table1[[#This Row],[Basic Of March 21]]*$H$3,0))</f>
        <v>0</v>
      </c>
      <c r="L61" s="19">
        <f>SUM(J61:K61,Table1[[#This Row],[Basic Of March 21]])</f>
        <v>0</v>
      </c>
      <c r="M61" s="19">
        <f t="shared" si="0"/>
        <v>0</v>
      </c>
      <c r="N61" s="19">
        <f>IF(Table1[[#This Row],[Probation]]="Yes",Table1[[#This Row],[Basic Of March 21]],MROUND(Table1[[#This Row],[Basic Of March 21]]*1.03,100))</f>
        <v>0</v>
      </c>
      <c r="O61" s="19">
        <f>IF(Table1[[#This Row],[Probation]]="Yes",0,ROUND(N61*$C$4,0))</f>
        <v>0</v>
      </c>
      <c r="P61" s="19">
        <f>IF(Table1[[#This Row],[Probation]]="Yes",0,ROUND(N61*$H$4,0))</f>
        <v>0</v>
      </c>
      <c r="Q61" s="19">
        <f t="shared" si="1"/>
        <v>0</v>
      </c>
      <c r="R61" s="19">
        <f t="shared" si="2"/>
        <v>0</v>
      </c>
      <c r="S61" s="19">
        <f>IF(Table1[[#This Row],[GPF/NPS]]="GPF",0,ROUND(SUM(Table1[[#This Row],[Basic Of March 21]],J61)*10%,0)*4+ROUND(SUM(N61:O61)*10%,0)*8)</f>
        <v>0</v>
      </c>
      <c r="T61" s="19">
        <f t="shared" si="3"/>
        <v>0</v>
      </c>
      <c r="U61" s="14"/>
    </row>
    <row r="62" spans="1:21" ht="20.100000000000001" customHeight="1" x14ac:dyDescent="0.25">
      <c r="A62" s="20">
        <f>IF(Table1[[#This Row],[Name of Employee]]="","",ROWS($A$1:A57))</f>
        <v>57</v>
      </c>
      <c r="B62" s="16" t="s">
        <v>85</v>
      </c>
      <c r="C62" s="17"/>
      <c r="D62" s="17"/>
      <c r="E62" s="17"/>
      <c r="F62" s="17"/>
      <c r="G62" s="17"/>
      <c r="H62" s="13"/>
      <c r="I62" s="52"/>
      <c r="J62" s="19">
        <f>IF(Table1[[#This Row],[Probation]]="Yes",0,ROUND(Table1[[#This Row],[Basic Of March 21]]*$C$3,0))</f>
        <v>0</v>
      </c>
      <c r="K62" s="19">
        <f>IF(Table1[[#This Row],[Probation]]="YES",0,ROUND(Table1[[#This Row],[Basic Of March 21]]*$H$3,0))</f>
        <v>0</v>
      </c>
      <c r="L62" s="19">
        <f>SUM(J62:K62,Table1[[#This Row],[Basic Of March 21]])</f>
        <v>0</v>
      </c>
      <c r="M62" s="19">
        <f t="shared" si="0"/>
        <v>0</v>
      </c>
      <c r="N62" s="19">
        <f>IF(Table1[[#This Row],[Probation]]="Yes",Table1[[#This Row],[Basic Of March 21]],MROUND(Table1[[#This Row],[Basic Of March 21]]*1.03,100))</f>
        <v>0</v>
      </c>
      <c r="O62" s="19">
        <f>IF(Table1[[#This Row],[Probation]]="Yes",0,ROUND(N62*$C$4,0))</f>
        <v>0</v>
      </c>
      <c r="P62" s="19">
        <f>IF(Table1[[#This Row],[Probation]]="Yes",0,ROUND(N62*$H$4,0))</f>
        <v>0</v>
      </c>
      <c r="Q62" s="19">
        <f t="shared" si="1"/>
        <v>0</v>
      </c>
      <c r="R62" s="19">
        <f t="shared" si="2"/>
        <v>0</v>
      </c>
      <c r="S62" s="19">
        <f>IF(Table1[[#This Row],[GPF/NPS]]="GPF",0,ROUND(SUM(Table1[[#This Row],[Basic Of March 21]],J62)*10%,0)*4+ROUND(SUM(N62:O62)*10%,0)*8)</f>
        <v>0</v>
      </c>
      <c r="T62" s="19">
        <f t="shared" si="3"/>
        <v>0</v>
      </c>
      <c r="U62" s="14"/>
    </row>
    <row r="63" spans="1:21" ht="20.100000000000001" customHeight="1" x14ac:dyDescent="0.25">
      <c r="A63" s="20">
        <f>IF(Table1[[#This Row],[Name of Employee]]="","",ROWS($A$1:A58))</f>
        <v>58</v>
      </c>
      <c r="B63" s="16" t="s">
        <v>86</v>
      </c>
      <c r="C63" s="17"/>
      <c r="D63" s="17"/>
      <c r="E63" s="17"/>
      <c r="F63" s="17"/>
      <c r="G63" s="17"/>
      <c r="H63" s="13"/>
      <c r="I63" s="52"/>
      <c r="J63" s="19">
        <f>IF(Table1[[#This Row],[Probation]]="Yes",0,ROUND(Table1[[#This Row],[Basic Of March 21]]*$C$3,0))</f>
        <v>0</v>
      </c>
      <c r="K63" s="19">
        <f>IF(Table1[[#This Row],[Probation]]="YES",0,ROUND(Table1[[#This Row],[Basic Of March 21]]*$H$3,0))</f>
        <v>0</v>
      </c>
      <c r="L63" s="19">
        <f>SUM(J63:K63,Table1[[#This Row],[Basic Of March 21]])</f>
        <v>0</v>
      </c>
      <c r="M63" s="19">
        <f t="shared" si="0"/>
        <v>0</v>
      </c>
      <c r="N63" s="19">
        <f>IF(Table1[[#This Row],[Probation]]="Yes",Table1[[#This Row],[Basic Of March 21]],MROUND(Table1[[#This Row],[Basic Of March 21]]*1.03,100))</f>
        <v>0</v>
      </c>
      <c r="O63" s="19">
        <f>IF(Table1[[#This Row],[Probation]]="Yes",0,ROUND(N63*$C$4,0))</f>
        <v>0</v>
      </c>
      <c r="P63" s="19">
        <f>IF(Table1[[#This Row],[Probation]]="Yes",0,ROUND(N63*$H$4,0))</f>
        <v>0</v>
      </c>
      <c r="Q63" s="19">
        <f t="shared" si="1"/>
        <v>0</v>
      </c>
      <c r="R63" s="19">
        <f t="shared" si="2"/>
        <v>0</v>
      </c>
      <c r="S63" s="19">
        <f>IF(Table1[[#This Row],[GPF/NPS]]="GPF",0,ROUND(SUM(Table1[[#This Row],[Basic Of March 21]],J63)*10%,0)*4+ROUND(SUM(N63:O63)*10%,0)*8)</f>
        <v>0</v>
      </c>
      <c r="T63" s="19">
        <f t="shared" si="3"/>
        <v>0</v>
      </c>
      <c r="U63" s="14"/>
    </row>
    <row r="64" spans="1:21" ht="20.100000000000001" customHeight="1" x14ac:dyDescent="0.25">
      <c r="A64" s="20">
        <f>IF(Table1[[#This Row],[Name of Employee]]="","",ROWS($A$1:A59))</f>
        <v>59</v>
      </c>
      <c r="B64" s="16" t="s">
        <v>87</v>
      </c>
      <c r="C64" s="17"/>
      <c r="D64" s="17"/>
      <c r="E64" s="17"/>
      <c r="F64" s="17"/>
      <c r="G64" s="17"/>
      <c r="H64" s="13"/>
      <c r="I64" s="52"/>
      <c r="J64" s="19">
        <f>IF(Table1[[#This Row],[Probation]]="Yes",0,ROUND(Table1[[#This Row],[Basic Of March 21]]*$C$3,0))</f>
        <v>0</v>
      </c>
      <c r="K64" s="19">
        <f>IF(Table1[[#This Row],[Probation]]="YES",0,ROUND(Table1[[#This Row],[Basic Of March 21]]*$H$3,0))</f>
        <v>0</v>
      </c>
      <c r="L64" s="19">
        <f>SUM(J64:K64,Table1[[#This Row],[Basic Of March 21]])</f>
        <v>0</v>
      </c>
      <c r="M64" s="19">
        <f t="shared" si="0"/>
        <v>0</v>
      </c>
      <c r="N64" s="19">
        <f>IF(Table1[[#This Row],[Probation]]="Yes",Table1[[#This Row],[Basic Of March 21]],MROUND(Table1[[#This Row],[Basic Of March 21]]*1.03,100))</f>
        <v>0</v>
      </c>
      <c r="O64" s="19">
        <f>IF(Table1[[#This Row],[Probation]]="Yes",0,ROUND(N64*$C$4,0))</f>
        <v>0</v>
      </c>
      <c r="P64" s="19">
        <f>IF(Table1[[#This Row],[Probation]]="Yes",0,ROUND(N64*$H$4,0))</f>
        <v>0</v>
      </c>
      <c r="Q64" s="19">
        <f t="shared" si="1"/>
        <v>0</v>
      </c>
      <c r="R64" s="19">
        <f t="shared" si="2"/>
        <v>0</v>
      </c>
      <c r="S64" s="19">
        <f>IF(Table1[[#This Row],[GPF/NPS]]="GPF",0,ROUND(SUM(Table1[[#This Row],[Basic Of March 21]],J64)*10%,0)*4+ROUND(SUM(N64:O64)*10%,0)*8)</f>
        <v>0</v>
      </c>
      <c r="T64" s="19">
        <f t="shared" si="3"/>
        <v>0</v>
      </c>
      <c r="U64" s="14"/>
    </row>
    <row r="65" spans="1:21" ht="20.100000000000001" customHeight="1" x14ac:dyDescent="0.25">
      <c r="A65" s="20">
        <f>IF(Table1[[#This Row],[Name of Employee]]="","",ROWS($A$1:A60))</f>
        <v>60</v>
      </c>
      <c r="B65" s="16" t="s">
        <v>88</v>
      </c>
      <c r="C65" s="17"/>
      <c r="D65" s="17"/>
      <c r="E65" s="17"/>
      <c r="F65" s="17"/>
      <c r="G65" s="17"/>
      <c r="H65" s="13"/>
      <c r="I65" s="52"/>
      <c r="J65" s="19">
        <f>IF(Table1[[#This Row],[Probation]]="Yes",0,ROUND(Table1[[#This Row],[Basic Of March 21]]*$C$3,0))</f>
        <v>0</v>
      </c>
      <c r="K65" s="19">
        <f>IF(Table1[[#This Row],[Probation]]="YES",0,ROUND(Table1[[#This Row],[Basic Of March 21]]*$H$3,0))</f>
        <v>0</v>
      </c>
      <c r="L65" s="19">
        <f>SUM(J65:K65,Table1[[#This Row],[Basic Of March 21]])</f>
        <v>0</v>
      </c>
      <c r="M65" s="19">
        <f t="shared" si="0"/>
        <v>0</v>
      </c>
      <c r="N65" s="19">
        <f>IF(Table1[[#This Row],[Probation]]="Yes",Table1[[#This Row],[Basic Of March 21]],MROUND(Table1[[#This Row],[Basic Of March 21]]*1.03,100))</f>
        <v>0</v>
      </c>
      <c r="O65" s="19">
        <f>IF(Table1[[#This Row],[Probation]]="Yes",0,ROUND(N65*$C$4,0))</f>
        <v>0</v>
      </c>
      <c r="P65" s="19">
        <f>IF(Table1[[#This Row],[Probation]]="Yes",0,ROUND(N65*$H$4,0))</f>
        <v>0</v>
      </c>
      <c r="Q65" s="19">
        <f t="shared" si="1"/>
        <v>0</v>
      </c>
      <c r="R65" s="19">
        <f t="shared" si="2"/>
        <v>0</v>
      </c>
      <c r="S65" s="19">
        <f>IF(Table1[[#This Row],[GPF/NPS]]="GPF",0,ROUND(SUM(Table1[[#This Row],[Basic Of March 21]],J65)*10%,0)*4+ROUND(SUM(N65:O65)*10%,0)*8)</f>
        <v>0</v>
      </c>
      <c r="T65" s="19">
        <f t="shared" si="3"/>
        <v>0</v>
      </c>
      <c r="U65" s="14"/>
    </row>
    <row r="66" spans="1:21" ht="20.100000000000001" customHeight="1" x14ac:dyDescent="0.25">
      <c r="A66" s="20">
        <f>IF(Table1[[#This Row],[Name of Employee]]="","",ROWS($A$1:A61))</f>
        <v>61</v>
      </c>
      <c r="B66" s="16" t="s">
        <v>89</v>
      </c>
      <c r="C66" s="17"/>
      <c r="D66" s="17"/>
      <c r="E66" s="17"/>
      <c r="F66" s="17"/>
      <c r="G66" s="17"/>
      <c r="H66" s="13"/>
      <c r="I66" s="52"/>
      <c r="J66" s="19">
        <f>IF(Table1[[#This Row],[Probation]]="Yes",0,ROUND(Table1[[#This Row],[Basic Of March 21]]*$C$3,0))</f>
        <v>0</v>
      </c>
      <c r="K66" s="19">
        <f>IF(Table1[[#This Row],[Probation]]="YES",0,ROUND(Table1[[#This Row],[Basic Of March 21]]*$H$3,0))</f>
        <v>0</v>
      </c>
      <c r="L66" s="19">
        <f>SUM(J66:K66,Table1[[#This Row],[Basic Of March 21]])</f>
        <v>0</v>
      </c>
      <c r="M66" s="19">
        <f t="shared" si="0"/>
        <v>0</v>
      </c>
      <c r="N66" s="19">
        <f>IF(Table1[[#This Row],[Probation]]="Yes",Table1[[#This Row],[Basic Of March 21]],MROUND(Table1[[#This Row],[Basic Of March 21]]*1.03,100))</f>
        <v>0</v>
      </c>
      <c r="O66" s="19">
        <f>IF(Table1[[#This Row],[Probation]]="Yes",0,ROUND(N66*$C$4,0))</f>
        <v>0</v>
      </c>
      <c r="P66" s="19">
        <f>IF(Table1[[#This Row],[Probation]]="Yes",0,ROUND(N66*$H$4,0))</f>
        <v>0</v>
      </c>
      <c r="Q66" s="19">
        <f t="shared" si="1"/>
        <v>0</v>
      </c>
      <c r="R66" s="19">
        <f t="shared" si="2"/>
        <v>0</v>
      </c>
      <c r="S66" s="19">
        <f>IF(Table1[[#This Row],[GPF/NPS]]="GPF",0,ROUND(SUM(Table1[[#This Row],[Basic Of March 21]],J66)*10%,0)*4+ROUND(SUM(N66:O66)*10%,0)*8)</f>
        <v>0</v>
      </c>
      <c r="T66" s="19">
        <f t="shared" si="3"/>
        <v>0</v>
      </c>
      <c r="U66" s="14"/>
    </row>
    <row r="67" spans="1:21" ht="20.100000000000001" customHeight="1" x14ac:dyDescent="0.25">
      <c r="A67" s="20">
        <f>IF(Table1[[#This Row],[Name of Employee]]="","",ROWS($A$1:A62))</f>
        <v>62</v>
      </c>
      <c r="B67" s="16" t="s">
        <v>90</v>
      </c>
      <c r="C67" s="17"/>
      <c r="D67" s="17"/>
      <c r="E67" s="17"/>
      <c r="F67" s="17"/>
      <c r="G67" s="17"/>
      <c r="H67" s="13"/>
      <c r="I67" s="52"/>
      <c r="J67" s="19">
        <f>IF(Table1[[#This Row],[Probation]]="Yes",0,ROUND(Table1[[#This Row],[Basic Of March 21]]*$C$3,0))</f>
        <v>0</v>
      </c>
      <c r="K67" s="19">
        <f>IF(Table1[[#This Row],[Probation]]="YES",0,ROUND(Table1[[#This Row],[Basic Of March 21]]*$H$3,0))</f>
        <v>0</v>
      </c>
      <c r="L67" s="19">
        <f>SUM(J67:K67,Table1[[#This Row],[Basic Of March 21]])</f>
        <v>0</v>
      </c>
      <c r="M67" s="19">
        <f t="shared" si="0"/>
        <v>0</v>
      </c>
      <c r="N67" s="19">
        <f>IF(Table1[[#This Row],[Probation]]="Yes",Table1[[#This Row],[Basic Of March 21]],MROUND(Table1[[#This Row],[Basic Of March 21]]*1.03,100))</f>
        <v>0</v>
      </c>
      <c r="O67" s="19">
        <f>IF(Table1[[#This Row],[Probation]]="Yes",0,ROUND(N67*$C$4,0))</f>
        <v>0</v>
      </c>
      <c r="P67" s="19">
        <f>IF(Table1[[#This Row],[Probation]]="Yes",0,ROUND(N67*$H$4,0))</f>
        <v>0</v>
      </c>
      <c r="Q67" s="19">
        <f t="shared" si="1"/>
        <v>0</v>
      </c>
      <c r="R67" s="19">
        <f t="shared" si="2"/>
        <v>0</v>
      </c>
      <c r="S67" s="19">
        <f>IF(Table1[[#This Row],[GPF/NPS]]="GPF",0,ROUND(SUM(Table1[[#This Row],[Basic Of March 21]],J67)*10%,0)*4+ROUND(SUM(N67:O67)*10%,0)*8)</f>
        <v>0</v>
      </c>
      <c r="T67" s="19">
        <f t="shared" si="3"/>
        <v>0</v>
      </c>
      <c r="U67" s="14"/>
    </row>
    <row r="68" spans="1:21" ht="20.100000000000001" customHeight="1" x14ac:dyDescent="0.25">
      <c r="A68" s="20">
        <f>IF(Table1[[#This Row],[Name of Employee]]="","",ROWS($A$1:A63))</f>
        <v>63</v>
      </c>
      <c r="B68" s="16" t="s">
        <v>91</v>
      </c>
      <c r="C68" s="17"/>
      <c r="D68" s="17"/>
      <c r="E68" s="17"/>
      <c r="F68" s="17"/>
      <c r="G68" s="17"/>
      <c r="H68" s="13"/>
      <c r="I68" s="52"/>
      <c r="J68" s="19">
        <f>IF(Table1[[#This Row],[Probation]]="Yes",0,ROUND(Table1[[#This Row],[Basic Of March 21]]*$C$3,0))</f>
        <v>0</v>
      </c>
      <c r="K68" s="19">
        <f>IF(Table1[[#This Row],[Probation]]="YES",0,ROUND(Table1[[#This Row],[Basic Of March 21]]*$H$3,0))</f>
        <v>0</v>
      </c>
      <c r="L68" s="19">
        <f>SUM(J68:K68,Table1[[#This Row],[Basic Of March 21]])</f>
        <v>0</v>
      </c>
      <c r="M68" s="19">
        <f t="shared" si="0"/>
        <v>0</v>
      </c>
      <c r="N68" s="19">
        <f>IF(Table1[[#This Row],[Probation]]="Yes",Table1[[#This Row],[Basic Of March 21]],MROUND(Table1[[#This Row],[Basic Of March 21]]*1.03,100))</f>
        <v>0</v>
      </c>
      <c r="O68" s="19">
        <f>IF(Table1[[#This Row],[Probation]]="Yes",0,ROUND(N68*$C$4,0))</f>
        <v>0</v>
      </c>
      <c r="P68" s="19">
        <f>IF(Table1[[#This Row],[Probation]]="Yes",0,ROUND(N68*$H$4,0))</f>
        <v>0</v>
      </c>
      <c r="Q68" s="19">
        <f t="shared" si="1"/>
        <v>0</v>
      </c>
      <c r="R68" s="19">
        <f t="shared" si="2"/>
        <v>0</v>
      </c>
      <c r="S68" s="19">
        <f>IF(Table1[[#This Row],[GPF/NPS]]="GPF",0,ROUND(SUM(Table1[[#This Row],[Basic Of March 21]],J68)*10%,0)*4+ROUND(SUM(N68:O68)*10%,0)*8)</f>
        <v>0</v>
      </c>
      <c r="T68" s="19">
        <f t="shared" si="3"/>
        <v>0</v>
      </c>
      <c r="U68" s="14"/>
    </row>
    <row r="69" spans="1:21" ht="20.100000000000001" customHeight="1" x14ac:dyDescent="0.25">
      <c r="A69" s="20">
        <f>IF(Table1[[#This Row],[Name of Employee]]="","",ROWS($A$1:A64))</f>
        <v>64</v>
      </c>
      <c r="B69" s="16" t="s">
        <v>92</v>
      </c>
      <c r="C69" s="17"/>
      <c r="D69" s="17"/>
      <c r="E69" s="17"/>
      <c r="F69" s="17"/>
      <c r="G69" s="17"/>
      <c r="H69" s="13"/>
      <c r="I69" s="52"/>
      <c r="J69" s="19">
        <f>IF(Table1[[#This Row],[Probation]]="Yes",0,ROUND(Table1[[#This Row],[Basic Of March 21]]*$C$3,0))</f>
        <v>0</v>
      </c>
      <c r="K69" s="19">
        <f>IF(Table1[[#This Row],[Probation]]="YES",0,ROUND(Table1[[#This Row],[Basic Of March 21]]*$H$3,0))</f>
        <v>0</v>
      </c>
      <c r="L69" s="19">
        <f>SUM(J69:K69,Table1[[#This Row],[Basic Of March 21]])</f>
        <v>0</v>
      </c>
      <c r="M69" s="19">
        <f t="shared" si="0"/>
        <v>0</v>
      </c>
      <c r="N69" s="19">
        <f>IF(Table1[[#This Row],[Probation]]="Yes",Table1[[#This Row],[Basic Of March 21]],MROUND(Table1[[#This Row],[Basic Of March 21]]*1.03,100))</f>
        <v>0</v>
      </c>
      <c r="O69" s="19">
        <f>IF(Table1[[#This Row],[Probation]]="Yes",0,ROUND(N69*$C$4,0))</f>
        <v>0</v>
      </c>
      <c r="P69" s="19">
        <f>IF(Table1[[#This Row],[Probation]]="Yes",0,ROUND(N69*$H$4,0))</f>
        <v>0</v>
      </c>
      <c r="Q69" s="19">
        <f t="shared" si="1"/>
        <v>0</v>
      </c>
      <c r="R69" s="19">
        <f t="shared" si="2"/>
        <v>0</v>
      </c>
      <c r="S69" s="19">
        <f>IF(Table1[[#This Row],[GPF/NPS]]="GPF",0,ROUND(SUM(Table1[[#This Row],[Basic Of March 21]],J69)*10%,0)*4+ROUND(SUM(N69:O69)*10%,0)*8)</f>
        <v>0</v>
      </c>
      <c r="T69" s="19">
        <f t="shared" si="3"/>
        <v>0</v>
      </c>
      <c r="U69" s="14"/>
    </row>
    <row r="70" spans="1:21" ht="20.100000000000001" customHeight="1" x14ac:dyDescent="0.25">
      <c r="A70" s="20">
        <f>IF(Table1[[#This Row],[Name of Employee]]="","",ROWS($A$1:A65))</f>
        <v>65</v>
      </c>
      <c r="B70" s="16" t="s">
        <v>93</v>
      </c>
      <c r="C70" s="17"/>
      <c r="D70" s="17"/>
      <c r="E70" s="17"/>
      <c r="F70" s="17"/>
      <c r="G70" s="17"/>
      <c r="H70" s="13"/>
      <c r="I70" s="52"/>
      <c r="J70" s="19">
        <f>IF(Table1[[#This Row],[Probation]]="Yes",0,ROUND(Table1[[#This Row],[Basic Of March 21]]*$C$3,0))</f>
        <v>0</v>
      </c>
      <c r="K70" s="19">
        <f>IF(Table1[[#This Row],[Probation]]="YES",0,ROUND(Table1[[#This Row],[Basic Of March 21]]*$H$3,0))</f>
        <v>0</v>
      </c>
      <c r="L70" s="19">
        <f>SUM(J70:K70,Table1[[#This Row],[Basic Of March 21]])</f>
        <v>0</v>
      </c>
      <c r="M70" s="19">
        <f t="shared" si="0"/>
        <v>0</v>
      </c>
      <c r="N70" s="19">
        <f>IF(Table1[[#This Row],[Probation]]="Yes",Table1[[#This Row],[Basic Of March 21]],MROUND(Table1[[#This Row],[Basic Of March 21]]*1.03,100))</f>
        <v>0</v>
      </c>
      <c r="O70" s="19">
        <f>IF(Table1[[#This Row],[Probation]]="Yes",0,ROUND(N70*$C$4,0))</f>
        <v>0</v>
      </c>
      <c r="P70" s="19">
        <f>IF(Table1[[#This Row],[Probation]]="Yes",0,ROUND(N70*$H$4,0))</f>
        <v>0</v>
      </c>
      <c r="Q70" s="19">
        <f t="shared" si="1"/>
        <v>0</v>
      </c>
      <c r="R70" s="19">
        <f t="shared" si="2"/>
        <v>0</v>
      </c>
      <c r="S70" s="19">
        <f>IF(Table1[[#This Row],[GPF/NPS]]="GPF",0,ROUND(SUM(Table1[[#This Row],[Basic Of March 21]],J70)*10%,0)*4+ROUND(SUM(N70:O70)*10%,0)*8)</f>
        <v>0</v>
      </c>
      <c r="T70" s="19">
        <f t="shared" si="3"/>
        <v>0</v>
      </c>
      <c r="U70" s="14"/>
    </row>
    <row r="71" spans="1:21" ht="20.100000000000001" customHeight="1" x14ac:dyDescent="0.25">
      <c r="A71" s="20">
        <f>IF(Table1[[#This Row],[Name of Employee]]="","",ROWS($A$1:A66))</f>
        <v>66</v>
      </c>
      <c r="B71" s="16" t="s">
        <v>94</v>
      </c>
      <c r="C71" s="17"/>
      <c r="D71" s="17"/>
      <c r="E71" s="17"/>
      <c r="F71" s="17"/>
      <c r="G71" s="17"/>
      <c r="H71" s="13"/>
      <c r="I71" s="52"/>
      <c r="J71" s="19">
        <f>IF(Table1[[#This Row],[Probation]]="Yes",0,ROUND(Table1[[#This Row],[Basic Of March 21]]*$C$3,0))</f>
        <v>0</v>
      </c>
      <c r="K71" s="19">
        <f>IF(Table1[[#This Row],[Probation]]="YES",0,ROUND(Table1[[#This Row],[Basic Of March 21]]*$H$3,0))</f>
        <v>0</v>
      </c>
      <c r="L71" s="19">
        <f>SUM(J71:K71,Table1[[#This Row],[Basic Of March 21]])</f>
        <v>0</v>
      </c>
      <c r="M71" s="19">
        <f t="shared" ref="M71:M134" si="4">L71*4</f>
        <v>0</v>
      </c>
      <c r="N71" s="19">
        <f>IF(Table1[[#This Row],[Probation]]="Yes",Table1[[#This Row],[Basic Of March 21]],MROUND(Table1[[#This Row],[Basic Of March 21]]*1.03,100))</f>
        <v>0</v>
      </c>
      <c r="O71" s="19">
        <f>IF(Table1[[#This Row],[Probation]]="Yes",0,ROUND(N71*$C$4,0))</f>
        <v>0</v>
      </c>
      <c r="P71" s="19">
        <f>IF(Table1[[#This Row],[Probation]]="Yes",0,ROUND(N71*$H$4,0))</f>
        <v>0</v>
      </c>
      <c r="Q71" s="19">
        <f t="shared" ref="Q71:Q134" si="5">SUM(N71:P71)</f>
        <v>0</v>
      </c>
      <c r="R71" s="19">
        <f t="shared" ref="R71:R134" si="6">Q71*8</f>
        <v>0</v>
      </c>
      <c r="S71" s="19">
        <f>IF(Table1[[#This Row],[GPF/NPS]]="GPF",0,ROUND(SUM(Table1[[#This Row],[Basic Of March 21]],J71)*10%,0)*4+ROUND(SUM(N71:O71)*10%,0)*8)</f>
        <v>0</v>
      </c>
      <c r="T71" s="19">
        <f t="shared" ref="T71:T134" si="7">SUM(M71,R71:S71)</f>
        <v>0</v>
      </c>
      <c r="U71" s="14"/>
    </row>
    <row r="72" spans="1:21" ht="20.100000000000001" customHeight="1" x14ac:dyDescent="0.25">
      <c r="A72" s="20">
        <f>IF(Table1[[#This Row],[Name of Employee]]="","",ROWS($A$1:A67))</f>
        <v>67</v>
      </c>
      <c r="B72" s="16" t="s">
        <v>95</v>
      </c>
      <c r="C72" s="17"/>
      <c r="D72" s="17"/>
      <c r="E72" s="17"/>
      <c r="F72" s="17"/>
      <c r="G72" s="17"/>
      <c r="H72" s="13"/>
      <c r="I72" s="52"/>
      <c r="J72" s="19">
        <f>IF(Table1[[#This Row],[Probation]]="Yes",0,ROUND(Table1[[#This Row],[Basic Of March 21]]*$C$3,0))</f>
        <v>0</v>
      </c>
      <c r="K72" s="19">
        <f>IF(Table1[[#This Row],[Probation]]="YES",0,ROUND(Table1[[#This Row],[Basic Of March 21]]*$H$3,0))</f>
        <v>0</v>
      </c>
      <c r="L72" s="19">
        <f>SUM(J72:K72,Table1[[#This Row],[Basic Of March 21]])</f>
        <v>0</v>
      </c>
      <c r="M72" s="19">
        <f t="shared" si="4"/>
        <v>0</v>
      </c>
      <c r="N72" s="19">
        <f>IF(Table1[[#This Row],[Probation]]="Yes",Table1[[#This Row],[Basic Of March 21]],MROUND(Table1[[#This Row],[Basic Of March 21]]*1.03,100))</f>
        <v>0</v>
      </c>
      <c r="O72" s="19">
        <f>IF(Table1[[#This Row],[Probation]]="Yes",0,ROUND(N72*$C$4,0))</f>
        <v>0</v>
      </c>
      <c r="P72" s="19">
        <f>IF(Table1[[#This Row],[Probation]]="Yes",0,ROUND(N72*$H$4,0))</f>
        <v>0</v>
      </c>
      <c r="Q72" s="19">
        <f t="shared" si="5"/>
        <v>0</v>
      </c>
      <c r="R72" s="19">
        <f t="shared" si="6"/>
        <v>0</v>
      </c>
      <c r="S72" s="19">
        <f>IF(Table1[[#This Row],[GPF/NPS]]="GPF",0,ROUND(SUM(Table1[[#This Row],[Basic Of March 21]],J72)*10%,0)*4+ROUND(SUM(N72:O72)*10%,0)*8)</f>
        <v>0</v>
      </c>
      <c r="T72" s="19">
        <f t="shared" si="7"/>
        <v>0</v>
      </c>
      <c r="U72" s="14"/>
    </row>
    <row r="73" spans="1:21" ht="20.100000000000001" customHeight="1" x14ac:dyDescent="0.25">
      <c r="A73" s="20">
        <f>IF(Table1[[#This Row],[Name of Employee]]="","",ROWS($A$1:A68))</f>
        <v>68</v>
      </c>
      <c r="B73" s="16" t="s">
        <v>96</v>
      </c>
      <c r="C73" s="17"/>
      <c r="D73" s="17"/>
      <c r="E73" s="17"/>
      <c r="F73" s="17"/>
      <c r="G73" s="17"/>
      <c r="H73" s="13"/>
      <c r="I73" s="52"/>
      <c r="J73" s="19">
        <f>IF(Table1[[#This Row],[Probation]]="Yes",0,ROUND(Table1[[#This Row],[Basic Of March 21]]*$C$3,0))</f>
        <v>0</v>
      </c>
      <c r="K73" s="19">
        <f>IF(Table1[[#This Row],[Probation]]="YES",0,ROUND(Table1[[#This Row],[Basic Of March 21]]*$H$3,0))</f>
        <v>0</v>
      </c>
      <c r="L73" s="19">
        <f>SUM(J73:K73,Table1[[#This Row],[Basic Of March 21]])</f>
        <v>0</v>
      </c>
      <c r="M73" s="19">
        <f t="shared" si="4"/>
        <v>0</v>
      </c>
      <c r="N73" s="19">
        <f>IF(Table1[[#This Row],[Probation]]="Yes",Table1[[#This Row],[Basic Of March 21]],MROUND(Table1[[#This Row],[Basic Of March 21]]*1.03,100))</f>
        <v>0</v>
      </c>
      <c r="O73" s="19">
        <f>IF(Table1[[#This Row],[Probation]]="Yes",0,ROUND(N73*$C$4,0))</f>
        <v>0</v>
      </c>
      <c r="P73" s="19">
        <f>IF(Table1[[#This Row],[Probation]]="Yes",0,ROUND(N73*$H$4,0))</f>
        <v>0</v>
      </c>
      <c r="Q73" s="19">
        <f t="shared" si="5"/>
        <v>0</v>
      </c>
      <c r="R73" s="19">
        <f t="shared" si="6"/>
        <v>0</v>
      </c>
      <c r="S73" s="19">
        <f>IF(Table1[[#This Row],[GPF/NPS]]="GPF",0,ROUND(SUM(Table1[[#This Row],[Basic Of March 21]],J73)*10%,0)*4+ROUND(SUM(N73:O73)*10%,0)*8)</f>
        <v>0</v>
      </c>
      <c r="T73" s="19">
        <f t="shared" si="7"/>
        <v>0</v>
      </c>
      <c r="U73" s="14"/>
    </row>
    <row r="74" spans="1:21" ht="20.100000000000001" customHeight="1" x14ac:dyDescent="0.25">
      <c r="A74" s="20">
        <f>IF(Table1[[#This Row],[Name of Employee]]="","",ROWS($A$1:A69))</f>
        <v>69</v>
      </c>
      <c r="B74" s="16" t="s">
        <v>97</v>
      </c>
      <c r="C74" s="17"/>
      <c r="D74" s="17"/>
      <c r="E74" s="17"/>
      <c r="F74" s="17"/>
      <c r="G74" s="17"/>
      <c r="H74" s="13"/>
      <c r="I74" s="52"/>
      <c r="J74" s="19">
        <f>IF(Table1[[#This Row],[Probation]]="Yes",0,ROUND(Table1[[#This Row],[Basic Of March 21]]*$C$3,0))</f>
        <v>0</v>
      </c>
      <c r="K74" s="19">
        <f>IF(Table1[[#This Row],[Probation]]="YES",0,ROUND(Table1[[#This Row],[Basic Of March 21]]*$H$3,0))</f>
        <v>0</v>
      </c>
      <c r="L74" s="19">
        <f>SUM(J74:K74,Table1[[#This Row],[Basic Of March 21]])</f>
        <v>0</v>
      </c>
      <c r="M74" s="19">
        <f t="shared" si="4"/>
        <v>0</v>
      </c>
      <c r="N74" s="19">
        <f>IF(Table1[[#This Row],[Probation]]="Yes",Table1[[#This Row],[Basic Of March 21]],MROUND(Table1[[#This Row],[Basic Of March 21]]*1.03,100))</f>
        <v>0</v>
      </c>
      <c r="O74" s="19">
        <f>IF(Table1[[#This Row],[Probation]]="Yes",0,ROUND(N74*$C$4,0))</f>
        <v>0</v>
      </c>
      <c r="P74" s="19">
        <f>IF(Table1[[#This Row],[Probation]]="Yes",0,ROUND(N74*$H$4,0))</f>
        <v>0</v>
      </c>
      <c r="Q74" s="19">
        <f t="shared" si="5"/>
        <v>0</v>
      </c>
      <c r="R74" s="19">
        <f t="shared" si="6"/>
        <v>0</v>
      </c>
      <c r="S74" s="19">
        <f>IF(Table1[[#This Row],[GPF/NPS]]="GPF",0,ROUND(SUM(Table1[[#This Row],[Basic Of March 21]],J74)*10%,0)*4+ROUND(SUM(N74:O74)*10%,0)*8)</f>
        <v>0</v>
      </c>
      <c r="T74" s="19">
        <f t="shared" si="7"/>
        <v>0</v>
      </c>
      <c r="U74" s="14"/>
    </row>
    <row r="75" spans="1:21" ht="20.100000000000001" customHeight="1" x14ac:dyDescent="0.25">
      <c r="A75" s="20">
        <f>IF(Table1[[#This Row],[Name of Employee]]="","",ROWS($A$1:A70))</f>
        <v>70</v>
      </c>
      <c r="B75" s="16" t="s">
        <v>98</v>
      </c>
      <c r="C75" s="17"/>
      <c r="D75" s="17"/>
      <c r="E75" s="17"/>
      <c r="F75" s="17"/>
      <c r="G75" s="17"/>
      <c r="H75" s="13"/>
      <c r="I75" s="52"/>
      <c r="J75" s="19">
        <f>IF(Table1[[#This Row],[Probation]]="Yes",0,ROUND(Table1[[#This Row],[Basic Of March 21]]*$C$3,0))</f>
        <v>0</v>
      </c>
      <c r="K75" s="19">
        <f>IF(Table1[[#This Row],[Probation]]="YES",0,ROUND(Table1[[#This Row],[Basic Of March 21]]*$H$3,0))</f>
        <v>0</v>
      </c>
      <c r="L75" s="19">
        <f>SUM(J75:K75,Table1[[#This Row],[Basic Of March 21]])</f>
        <v>0</v>
      </c>
      <c r="M75" s="19">
        <f t="shared" si="4"/>
        <v>0</v>
      </c>
      <c r="N75" s="19">
        <f>IF(Table1[[#This Row],[Probation]]="Yes",Table1[[#This Row],[Basic Of March 21]],MROUND(Table1[[#This Row],[Basic Of March 21]]*1.03,100))</f>
        <v>0</v>
      </c>
      <c r="O75" s="19">
        <f>IF(Table1[[#This Row],[Probation]]="Yes",0,ROUND(N75*$C$4,0))</f>
        <v>0</v>
      </c>
      <c r="P75" s="19">
        <f>IF(Table1[[#This Row],[Probation]]="Yes",0,ROUND(N75*$H$4,0))</f>
        <v>0</v>
      </c>
      <c r="Q75" s="19">
        <f t="shared" si="5"/>
        <v>0</v>
      </c>
      <c r="R75" s="19">
        <f t="shared" si="6"/>
        <v>0</v>
      </c>
      <c r="S75" s="19">
        <f>IF(Table1[[#This Row],[GPF/NPS]]="GPF",0,ROUND(SUM(Table1[[#This Row],[Basic Of March 21]],J75)*10%,0)*4+ROUND(SUM(N75:O75)*10%,0)*8)</f>
        <v>0</v>
      </c>
      <c r="T75" s="19">
        <f t="shared" si="7"/>
        <v>0</v>
      </c>
      <c r="U75" s="14"/>
    </row>
    <row r="76" spans="1:21" ht="20.100000000000001" customHeight="1" x14ac:dyDescent="0.25">
      <c r="A76" s="20">
        <f>IF(Table1[[#This Row],[Name of Employee]]="","",ROWS($A$1:A71))</f>
        <v>71</v>
      </c>
      <c r="B76" s="16" t="s">
        <v>109</v>
      </c>
      <c r="C76" s="17"/>
      <c r="D76" s="17"/>
      <c r="E76" s="17"/>
      <c r="F76" s="17"/>
      <c r="G76" s="17"/>
      <c r="H76" s="13"/>
      <c r="I76" s="52"/>
      <c r="J76" s="19">
        <f>IF(Table1[[#This Row],[Probation]]="Yes",0,ROUND(Table1[[#This Row],[Basic Of March 21]]*$C$3,0))</f>
        <v>0</v>
      </c>
      <c r="K76" s="19">
        <f>IF(Table1[[#This Row],[Probation]]="YES",0,ROUND(Table1[[#This Row],[Basic Of March 21]]*$H$3,0))</f>
        <v>0</v>
      </c>
      <c r="L76" s="19">
        <f>SUM(J76:K76,Table1[[#This Row],[Basic Of March 21]])</f>
        <v>0</v>
      </c>
      <c r="M76" s="19">
        <f t="shared" si="4"/>
        <v>0</v>
      </c>
      <c r="N76" s="19">
        <f>IF(Table1[[#This Row],[Probation]]="Yes",Table1[[#This Row],[Basic Of March 21]],MROUND(Table1[[#This Row],[Basic Of March 21]]*1.03,100))</f>
        <v>0</v>
      </c>
      <c r="O76" s="19">
        <f>IF(Table1[[#This Row],[Probation]]="Yes",0,ROUND(N76*$C$4,0))</f>
        <v>0</v>
      </c>
      <c r="P76" s="19">
        <f>IF(Table1[[#This Row],[Probation]]="Yes",0,ROUND(N76*$H$4,0))</f>
        <v>0</v>
      </c>
      <c r="Q76" s="19">
        <f t="shared" si="5"/>
        <v>0</v>
      </c>
      <c r="R76" s="19">
        <f t="shared" si="6"/>
        <v>0</v>
      </c>
      <c r="S76" s="19">
        <f>IF(Table1[[#This Row],[GPF/NPS]]="GPF",0,ROUND(SUM(Table1[[#This Row],[Basic Of March 21]],J76)*10%,0)*4+ROUND(SUM(N76:O76)*10%,0)*8)</f>
        <v>0</v>
      </c>
      <c r="T76" s="19">
        <f t="shared" si="7"/>
        <v>0</v>
      </c>
      <c r="U76" s="14"/>
    </row>
    <row r="77" spans="1:21" ht="20.100000000000001" customHeight="1" x14ac:dyDescent="0.25">
      <c r="A77" s="20">
        <f>IF(Table1[[#This Row],[Name of Employee]]="","",ROWS($A$1:A72))</f>
        <v>72</v>
      </c>
      <c r="B77" s="16" t="s">
        <v>99</v>
      </c>
      <c r="C77" s="17"/>
      <c r="D77" s="17"/>
      <c r="E77" s="17"/>
      <c r="F77" s="17"/>
      <c r="G77" s="17"/>
      <c r="H77" s="13"/>
      <c r="I77" s="52"/>
      <c r="J77" s="19">
        <f>IF(Table1[[#This Row],[Probation]]="Yes",0,ROUND(Table1[[#This Row],[Basic Of March 21]]*$C$3,0))</f>
        <v>0</v>
      </c>
      <c r="K77" s="19">
        <f>IF(Table1[[#This Row],[Probation]]="YES",0,ROUND(Table1[[#This Row],[Basic Of March 21]]*$H$3,0))</f>
        <v>0</v>
      </c>
      <c r="L77" s="19">
        <f>SUM(J77:K77,Table1[[#This Row],[Basic Of March 21]])</f>
        <v>0</v>
      </c>
      <c r="M77" s="19">
        <f t="shared" si="4"/>
        <v>0</v>
      </c>
      <c r="N77" s="19">
        <f>IF(Table1[[#This Row],[Probation]]="Yes",Table1[[#This Row],[Basic Of March 21]],MROUND(Table1[[#This Row],[Basic Of March 21]]*1.03,100))</f>
        <v>0</v>
      </c>
      <c r="O77" s="19">
        <f>IF(Table1[[#This Row],[Probation]]="Yes",0,ROUND(N77*$C$4,0))</f>
        <v>0</v>
      </c>
      <c r="P77" s="19">
        <f>IF(Table1[[#This Row],[Probation]]="Yes",0,ROUND(N77*$H$4,0))</f>
        <v>0</v>
      </c>
      <c r="Q77" s="19">
        <f t="shared" si="5"/>
        <v>0</v>
      </c>
      <c r="R77" s="19">
        <f t="shared" si="6"/>
        <v>0</v>
      </c>
      <c r="S77" s="19">
        <f>IF(Table1[[#This Row],[GPF/NPS]]="GPF",0,ROUND(SUM(Table1[[#This Row],[Basic Of March 21]],J77)*10%,0)*4+ROUND(SUM(N77:O77)*10%,0)*8)</f>
        <v>0</v>
      </c>
      <c r="T77" s="19">
        <f t="shared" si="7"/>
        <v>0</v>
      </c>
      <c r="U77" s="14"/>
    </row>
    <row r="78" spans="1:21" ht="20.100000000000001" customHeight="1" x14ac:dyDescent="0.25">
      <c r="A78" s="20">
        <f>IF(Table1[[#This Row],[Name of Employee]]="","",ROWS($A$1:A73))</f>
        <v>73</v>
      </c>
      <c r="B78" s="16" t="s">
        <v>100</v>
      </c>
      <c r="C78" s="17"/>
      <c r="D78" s="17"/>
      <c r="E78" s="17"/>
      <c r="F78" s="17"/>
      <c r="G78" s="17"/>
      <c r="H78" s="13"/>
      <c r="I78" s="52"/>
      <c r="J78" s="19">
        <f>IF(Table1[[#This Row],[Probation]]="Yes",0,ROUND(Table1[[#This Row],[Basic Of March 21]]*$C$3,0))</f>
        <v>0</v>
      </c>
      <c r="K78" s="19">
        <f>IF(Table1[[#This Row],[Probation]]="YES",0,ROUND(Table1[[#This Row],[Basic Of March 21]]*$H$3,0))</f>
        <v>0</v>
      </c>
      <c r="L78" s="19">
        <f>SUM(J78:K78,Table1[[#This Row],[Basic Of March 21]])</f>
        <v>0</v>
      </c>
      <c r="M78" s="19">
        <f t="shared" si="4"/>
        <v>0</v>
      </c>
      <c r="N78" s="19">
        <f>IF(Table1[[#This Row],[Probation]]="Yes",Table1[[#This Row],[Basic Of March 21]],MROUND(Table1[[#This Row],[Basic Of March 21]]*1.03,100))</f>
        <v>0</v>
      </c>
      <c r="O78" s="19">
        <f>IF(Table1[[#This Row],[Probation]]="Yes",0,ROUND(N78*$C$4,0))</f>
        <v>0</v>
      </c>
      <c r="P78" s="19">
        <f>IF(Table1[[#This Row],[Probation]]="Yes",0,ROUND(N78*$H$4,0))</f>
        <v>0</v>
      </c>
      <c r="Q78" s="19">
        <f t="shared" si="5"/>
        <v>0</v>
      </c>
      <c r="R78" s="19">
        <f t="shared" si="6"/>
        <v>0</v>
      </c>
      <c r="S78" s="19">
        <f>IF(Table1[[#This Row],[GPF/NPS]]="GPF",0,ROUND(SUM(Table1[[#This Row],[Basic Of March 21]],J78)*10%,0)*4+ROUND(SUM(N78:O78)*10%,0)*8)</f>
        <v>0</v>
      </c>
      <c r="T78" s="19">
        <f t="shared" si="7"/>
        <v>0</v>
      </c>
      <c r="U78" s="14"/>
    </row>
    <row r="79" spans="1:21" ht="20.100000000000001" customHeight="1" x14ac:dyDescent="0.25">
      <c r="A79" s="20">
        <f>IF(Table1[[#This Row],[Name of Employee]]="","",ROWS($A$1:A74))</f>
        <v>74</v>
      </c>
      <c r="B79" s="16" t="s">
        <v>101</v>
      </c>
      <c r="C79" s="17"/>
      <c r="D79" s="17"/>
      <c r="E79" s="17"/>
      <c r="F79" s="17"/>
      <c r="G79" s="17"/>
      <c r="H79" s="13"/>
      <c r="I79" s="52"/>
      <c r="J79" s="19">
        <f>IF(Table1[[#This Row],[Probation]]="Yes",0,ROUND(Table1[[#This Row],[Basic Of March 21]]*$C$3,0))</f>
        <v>0</v>
      </c>
      <c r="K79" s="19">
        <f>IF(Table1[[#This Row],[Probation]]="YES",0,ROUND(Table1[[#This Row],[Basic Of March 21]]*$H$3,0))</f>
        <v>0</v>
      </c>
      <c r="L79" s="19">
        <f>SUM(J79:K79,Table1[[#This Row],[Basic Of March 21]])</f>
        <v>0</v>
      </c>
      <c r="M79" s="19">
        <f t="shared" si="4"/>
        <v>0</v>
      </c>
      <c r="N79" s="19">
        <f>IF(Table1[[#This Row],[Probation]]="Yes",Table1[[#This Row],[Basic Of March 21]],MROUND(Table1[[#This Row],[Basic Of March 21]]*1.03,100))</f>
        <v>0</v>
      </c>
      <c r="O79" s="19">
        <f>IF(Table1[[#This Row],[Probation]]="Yes",0,ROUND(N79*$C$4,0))</f>
        <v>0</v>
      </c>
      <c r="P79" s="19">
        <f>IF(Table1[[#This Row],[Probation]]="Yes",0,ROUND(N79*$H$4,0))</f>
        <v>0</v>
      </c>
      <c r="Q79" s="19">
        <f t="shared" si="5"/>
        <v>0</v>
      </c>
      <c r="R79" s="19">
        <f t="shared" si="6"/>
        <v>0</v>
      </c>
      <c r="S79" s="19">
        <f>IF(Table1[[#This Row],[GPF/NPS]]="GPF",0,ROUND(SUM(Table1[[#This Row],[Basic Of March 21]],J79)*10%,0)*4+ROUND(SUM(N79:O79)*10%,0)*8)</f>
        <v>0</v>
      </c>
      <c r="T79" s="19">
        <f t="shared" si="7"/>
        <v>0</v>
      </c>
      <c r="U79" s="14"/>
    </row>
    <row r="80" spans="1:21" ht="20.100000000000001" customHeight="1" x14ac:dyDescent="0.25">
      <c r="A80" s="20">
        <f>IF(Table1[[#This Row],[Name of Employee]]="","",ROWS($A$1:A75))</f>
        <v>75</v>
      </c>
      <c r="B80" s="16" t="s">
        <v>102</v>
      </c>
      <c r="C80" s="17"/>
      <c r="D80" s="17"/>
      <c r="E80" s="17"/>
      <c r="F80" s="17"/>
      <c r="G80" s="17"/>
      <c r="H80" s="13"/>
      <c r="I80" s="52"/>
      <c r="J80" s="19">
        <f>IF(Table1[[#This Row],[Probation]]="Yes",0,ROUND(Table1[[#This Row],[Basic Of March 21]]*$C$3,0))</f>
        <v>0</v>
      </c>
      <c r="K80" s="19">
        <f>IF(Table1[[#This Row],[Probation]]="YES",0,ROUND(Table1[[#This Row],[Basic Of March 21]]*$H$3,0))</f>
        <v>0</v>
      </c>
      <c r="L80" s="19">
        <f>SUM(J80:K80,Table1[[#This Row],[Basic Of March 21]])</f>
        <v>0</v>
      </c>
      <c r="M80" s="19">
        <f t="shared" si="4"/>
        <v>0</v>
      </c>
      <c r="N80" s="19">
        <f>IF(Table1[[#This Row],[Probation]]="Yes",Table1[[#This Row],[Basic Of March 21]],MROUND(Table1[[#This Row],[Basic Of March 21]]*1.03,100))</f>
        <v>0</v>
      </c>
      <c r="O80" s="19">
        <f>IF(Table1[[#This Row],[Probation]]="Yes",0,ROUND(N80*$C$4,0))</f>
        <v>0</v>
      </c>
      <c r="P80" s="19">
        <f>IF(Table1[[#This Row],[Probation]]="Yes",0,ROUND(N80*$H$4,0))</f>
        <v>0</v>
      </c>
      <c r="Q80" s="19">
        <f t="shared" si="5"/>
        <v>0</v>
      </c>
      <c r="R80" s="19">
        <f t="shared" si="6"/>
        <v>0</v>
      </c>
      <c r="S80" s="19">
        <f>IF(Table1[[#This Row],[GPF/NPS]]="GPF",0,ROUND(SUM(Table1[[#This Row],[Basic Of March 21]],J80)*10%,0)*4+ROUND(SUM(N80:O80)*10%,0)*8)</f>
        <v>0</v>
      </c>
      <c r="T80" s="19">
        <f t="shared" si="7"/>
        <v>0</v>
      </c>
      <c r="U80" s="14"/>
    </row>
    <row r="81" spans="1:21" ht="20.100000000000001" customHeight="1" x14ac:dyDescent="0.25">
      <c r="A81" s="20">
        <f>IF(Table1[[#This Row],[Name of Employee]]="","",ROWS($A$1:A76))</f>
        <v>76</v>
      </c>
      <c r="B81" s="16" t="s">
        <v>103</v>
      </c>
      <c r="C81" s="17"/>
      <c r="D81" s="17"/>
      <c r="E81" s="17"/>
      <c r="F81" s="17"/>
      <c r="G81" s="17"/>
      <c r="H81" s="13"/>
      <c r="I81" s="52"/>
      <c r="J81" s="19">
        <f>IF(Table1[[#This Row],[Probation]]="Yes",0,ROUND(Table1[[#This Row],[Basic Of March 21]]*$C$3,0))</f>
        <v>0</v>
      </c>
      <c r="K81" s="19">
        <f>IF(Table1[[#This Row],[Probation]]="YES",0,ROUND(Table1[[#This Row],[Basic Of March 21]]*$H$3,0))</f>
        <v>0</v>
      </c>
      <c r="L81" s="19">
        <f>SUM(J81:K81,Table1[[#This Row],[Basic Of March 21]])</f>
        <v>0</v>
      </c>
      <c r="M81" s="19">
        <f t="shared" si="4"/>
        <v>0</v>
      </c>
      <c r="N81" s="19">
        <f>IF(Table1[[#This Row],[Probation]]="Yes",Table1[[#This Row],[Basic Of March 21]],MROUND(Table1[[#This Row],[Basic Of March 21]]*1.03,100))</f>
        <v>0</v>
      </c>
      <c r="O81" s="19">
        <f>IF(Table1[[#This Row],[Probation]]="Yes",0,ROUND(N81*$C$4,0))</f>
        <v>0</v>
      </c>
      <c r="P81" s="19">
        <f>IF(Table1[[#This Row],[Probation]]="Yes",0,ROUND(N81*$H$4,0))</f>
        <v>0</v>
      </c>
      <c r="Q81" s="19">
        <f t="shared" si="5"/>
        <v>0</v>
      </c>
      <c r="R81" s="19">
        <f t="shared" si="6"/>
        <v>0</v>
      </c>
      <c r="S81" s="19">
        <f>IF(Table1[[#This Row],[GPF/NPS]]="GPF",0,ROUND(SUM(Table1[[#This Row],[Basic Of March 21]],J81)*10%,0)*4+ROUND(SUM(N81:O81)*10%,0)*8)</f>
        <v>0</v>
      </c>
      <c r="T81" s="19">
        <f t="shared" si="7"/>
        <v>0</v>
      </c>
      <c r="U81" s="14"/>
    </row>
    <row r="82" spans="1:21" ht="20.100000000000001" customHeight="1" x14ac:dyDescent="0.25">
      <c r="A82" s="20">
        <f>IF(Table1[[#This Row],[Name of Employee]]="","",ROWS($A$1:A77))</f>
        <v>77</v>
      </c>
      <c r="B82" s="16" t="s">
        <v>104</v>
      </c>
      <c r="C82" s="17"/>
      <c r="D82" s="17"/>
      <c r="E82" s="17"/>
      <c r="F82" s="17"/>
      <c r="G82" s="17"/>
      <c r="H82" s="13"/>
      <c r="I82" s="52"/>
      <c r="J82" s="19">
        <f>IF(Table1[[#This Row],[Probation]]="Yes",0,ROUND(Table1[[#This Row],[Basic Of March 21]]*$C$3,0))</f>
        <v>0</v>
      </c>
      <c r="K82" s="19">
        <f>IF(Table1[[#This Row],[Probation]]="YES",0,ROUND(Table1[[#This Row],[Basic Of March 21]]*$H$3,0))</f>
        <v>0</v>
      </c>
      <c r="L82" s="19">
        <f>SUM(J82:K82,Table1[[#This Row],[Basic Of March 21]])</f>
        <v>0</v>
      </c>
      <c r="M82" s="19">
        <f t="shared" si="4"/>
        <v>0</v>
      </c>
      <c r="N82" s="19">
        <f>IF(Table1[[#This Row],[Probation]]="Yes",Table1[[#This Row],[Basic Of March 21]],MROUND(Table1[[#This Row],[Basic Of March 21]]*1.03,100))</f>
        <v>0</v>
      </c>
      <c r="O82" s="19">
        <f>IF(Table1[[#This Row],[Probation]]="Yes",0,ROUND(N82*$C$4,0))</f>
        <v>0</v>
      </c>
      <c r="P82" s="19">
        <f>IF(Table1[[#This Row],[Probation]]="Yes",0,ROUND(N82*$H$4,0))</f>
        <v>0</v>
      </c>
      <c r="Q82" s="19">
        <f t="shared" si="5"/>
        <v>0</v>
      </c>
      <c r="R82" s="19">
        <f t="shared" si="6"/>
        <v>0</v>
      </c>
      <c r="S82" s="19">
        <f>IF(Table1[[#This Row],[GPF/NPS]]="GPF",0,ROUND(SUM(Table1[[#This Row],[Basic Of March 21]],J82)*10%,0)*4+ROUND(SUM(N82:O82)*10%,0)*8)</f>
        <v>0</v>
      </c>
      <c r="T82" s="19">
        <f t="shared" si="7"/>
        <v>0</v>
      </c>
      <c r="U82" s="14"/>
    </row>
    <row r="83" spans="1:21" ht="20.100000000000001" customHeight="1" x14ac:dyDescent="0.25">
      <c r="A83" s="20">
        <f>IF(Table1[[#This Row],[Name of Employee]]="","",ROWS($A$1:A78))</f>
        <v>78</v>
      </c>
      <c r="B83" s="16" t="s">
        <v>105</v>
      </c>
      <c r="C83" s="17"/>
      <c r="D83" s="17"/>
      <c r="E83" s="17"/>
      <c r="F83" s="17"/>
      <c r="G83" s="17"/>
      <c r="H83" s="13"/>
      <c r="I83" s="52"/>
      <c r="J83" s="19">
        <f>IF(Table1[[#This Row],[Probation]]="Yes",0,ROUND(Table1[[#This Row],[Basic Of March 21]]*$C$3,0))</f>
        <v>0</v>
      </c>
      <c r="K83" s="19">
        <f>IF(Table1[[#This Row],[Probation]]="YES",0,ROUND(Table1[[#This Row],[Basic Of March 21]]*$H$3,0))</f>
        <v>0</v>
      </c>
      <c r="L83" s="19">
        <f>SUM(J83:K83,Table1[[#This Row],[Basic Of March 21]])</f>
        <v>0</v>
      </c>
      <c r="M83" s="19">
        <f t="shared" si="4"/>
        <v>0</v>
      </c>
      <c r="N83" s="19">
        <f>IF(Table1[[#This Row],[Probation]]="Yes",Table1[[#This Row],[Basic Of March 21]],MROUND(Table1[[#This Row],[Basic Of March 21]]*1.03,100))</f>
        <v>0</v>
      </c>
      <c r="O83" s="19">
        <f>IF(Table1[[#This Row],[Probation]]="Yes",0,ROUND(N83*$C$4,0))</f>
        <v>0</v>
      </c>
      <c r="P83" s="19">
        <f>IF(Table1[[#This Row],[Probation]]="Yes",0,ROUND(N83*$H$4,0))</f>
        <v>0</v>
      </c>
      <c r="Q83" s="19">
        <f t="shared" si="5"/>
        <v>0</v>
      </c>
      <c r="R83" s="19">
        <f t="shared" si="6"/>
        <v>0</v>
      </c>
      <c r="S83" s="19">
        <f>IF(Table1[[#This Row],[GPF/NPS]]="GPF",0,ROUND(SUM(Table1[[#This Row],[Basic Of March 21]],J83)*10%,0)*4+ROUND(SUM(N83:O83)*10%,0)*8)</f>
        <v>0</v>
      </c>
      <c r="T83" s="19">
        <f t="shared" si="7"/>
        <v>0</v>
      </c>
      <c r="U83" s="14"/>
    </row>
    <row r="84" spans="1:21" ht="20.100000000000001" customHeight="1" x14ac:dyDescent="0.25">
      <c r="A84" s="20">
        <f>IF(Table1[[#This Row],[Name of Employee]]="","",ROWS($A$1:A79))</f>
        <v>79</v>
      </c>
      <c r="B84" s="16" t="s">
        <v>106</v>
      </c>
      <c r="C84" s="17"/>
      <c r="D84" s="17"/>
      <c r="E84" s="17"/>
      <c r="F84" s="17"/>
      <c r="G84" s="17"/>
      <c r="H84" s="13"/>
      <c r="I84" s="52"/>
      <c r="J84" s="19">
        <f>IF(Table1[[#This Row],[Probation]]="Yes",0,ROUND(Table1[[#This Row],[Basic Of March 21]]*$C$3,0))</f>
        <v>0</v>
      </c>
      <c r="K84" s="19">
        <f>IF(Table1[[#This Row],[Probation]]="YES",0,ROUND(Table1[[#This Row],[Basic Of March 21]]*$H$3,0))</f>
        <v>0</v>
      </c>
      <c r="L84" s="19">
        <f>SUM(J84:K84,Table1[[#This Row],[Basic Of March 21]])</f>
        <v>0</v>
      </c>
      <c r="M84" s="19">
        <f t="shared" si="4"/>
        <v>0</v>
      </c>
      <c r="N84" s="19">
        <f>IF(Table1[[#This Row],[Probation]]="Yes",Table1[[#This Row],[Basic Of March 21]],MROUND(Table1[[#This Row],[Basic Of March 21]]*1.03,100))</f>
        <v>0</v>
      </c>
      <c r="O84" s="19">
        <f>IF(Table1[[#This Row],[Probation]]="Yes",0,ROUND(N84*$C$4,0))</f>
        <v>0</v>
      </c>
      <c r="P84" s="19">
        <f>IF(Table1[[#This Row],[Probation]]="Yes",0,ROUND(N84*$H$4,0))</f>
        <v>0</v>
      </c>
      <c r="Q84" s="19">
        <f t="shared" si="5"/>
        <v>0</v>
      </c>
      <c r="R84" s="19">
        <f t="shared" si="6"/>
        <v>0</v>
      </c>
      <c r="S84" s="19">
        <f>IF(Table1[[#This Row],[GPF/NPS]]="GPF",0,ROUND(SUM(Table1[[#This Row],[Basic Of March 21]],J84)*10%,0)*4+ROUND(SUM(N84:O84)*10%,0)*8)</f>
        <v>0</v>
      </c>
      <c r="T84" s="19">
        <f t="shared" si="7"/>
        <v>0</v>
      </c>
      <c r="U84" s="14"/>
    </row>
    <row r="85" spans="1:21" ht="20.100000000000001" customHeight="1" x14ac:dyDescent="0.25">
      <c r="A85" s="20">
        <f>IF(Table1[[#This Row],[Name of Employee]]="","",ROWS($A$1:A80))</f>
        <v>80</v>
      </c>
      <c r="B85" s="16" t="s">
        <v>107</v>
      </c>
      <c r="C85" s="17"/>
      <c r="D85" s="17"/>
      <c r="E85" s="17"/>
      <c r="F85" s="17"/>
      <c r="G85" s="17"/>
      <c r="H85" s="13"/>
      <c r="I85" s="52"/>
      <c r="J85" s="19">
        <f>IF(Table1[[#This Row],[Probation]]="Yes",0,ROUND(Table1[[#This Row],[Basic Of March 21]]*$C$3,0))</f>
        <v>0</v>
      </c>
      <c r="K85" s="19">
        <f>IF(Table1[[#This Row],[Probation]]="YES",0,ROUND(Table1[[#This Row],[Basic Of March 21]]*$H$3,0))</f>
        <v>0</v>
      </c>
      <c r="L85" s="19">
        <f>SUM(J85:K85,Table1[[#This Row],[Basic Of March 21]])</f>
        <v>0</v>
      </c>
      <c r="M85" s="19">
        <f t="shared" si="4"/>
        <v>0</v>
      </c>
      <c r="N85" s="19">
        <f>IF(Table1[[#This Row],[Probation]]="Yes",Table1[[#This Row],[Basic Of March 21]],MROUND(Table1[[#This Row],[Basic Of March 21]]*1.03,100))</f>
        <v>0</v>
      </c>
      <c r="O85" s="19">
        <f>IF(Table1[[#This Row],[Probation]]="Yes",0,ROUND(N85*$C$4,0))</f>
        <v>0</v>
      </c>
      <c r="P85" s="19">
        <f>IF(Table1[[#This Row],[Probation]]="Yes",0,ROUND(N85*$H$4,0))</f>
        <v>0</v>
      </c>
      <c r="Q85" s="19">
        <f t="shared" si="5"/>
        <v>0</v>
      </c>
      <c r="R85" s="19">
        <f t="shared" si="6"/>
        <v>0</v>
      </c>
      <c r="S85" s="19">
        <f>IF(Table1[[#This Row],[GPF/NPS]]="GPF",0,ROUND(SUM(Table1[[#This Row],[Basic Of March 21]],J85)*10%,0)*4+ROUND(SUM(N85:O85)*10%,0)*8)</f>
        <v>0</v>
      </c>
      <c r="T85" s="19">
        <f t="shared" si="7"/>
        <v>0</v>
      </c>
      <c r="U85" s="14"/>
    </row>
    <row r="86" spans="1:21" ht="20.100000000000001" customHeight="1" x14ac:dyDescent="0.25">
      <c r="A86" s="20">
        <f>IF(Table1[[#This Row],[Name of Employee]]="","",ROWS($A$1:A81))</f>
        <v>81</v>
      </c>
      <c r="B86" s="16" t="s">
        <v>108</v>
      </c>
      <c r="C86" s="17"/>
      <c r="D86" s="17"/>
      <c r="E86" s="17"/>
      <c r="F86" s="17"/>
      <c r="G86" s="17"/>
      <c r="H86" s="13"/>
      <c r="I86" s="52"/>
      <c r="J86" s="19">
        <f>IF(Table1[[#This Row],[Probation]]="Yes",0,ROUND(Table1[[#This Row],[Basic Of March 21]]*$C$3,0))</f>
        <v>0</v>
      </c>
      <c r="K86" s="19">
        <f>IF(Table1[[#This Row],[Probation]]="YES",0,ROUND(Table1[[#This Row],[Basic Of March 21]]*$H$3,0))</f>
        <v>0</v>
      </c>
      <c r="L86" s="19">
        <f>SUM(J86:K86,Table1[[#This Row],[Basic Of March 21]])</f>
        <v>0</v>
      </c>
      <c r="M86" s="19">
        <f t="shared" si="4"/>
        <v>0</v>
      </c>
      <c r="N86" s="19">
        <f>IF(Table1[[#This Row],[Probation]]="Yes",Table1[[#This Row],[Basic Of March 21]],MROUND(Table1[[#This Row],[Basic Of March 21]]*1.03,100))</f>
        <v>0</v>
      </c>
      <c r="O86" s="19">
        <f>IF(Table1[[#This Row],[Probation]]="Yes",0,ROUND(N86*$C$4,0))</f>
        <v>0</v>
      </c>
      <c r="P86" s="19">
        <f>IF(Table1[[#This Row],[Probation]]="Yes",0,ROUND(N86*$H$4,0))</f>
        <v>0</v>
      </c>
      <c r="Q86" s="19">
        <f t="shared" si="5"/>
        <v>0</v>
      </c>
      <c r="R86" s="19">
        <f t="shared" si="6"/>
        <v>0</v>
      </c>
      <c r="S86" s="19">
        <f>IF(Table1[[#This Row],[GPF/NPS]]="GPF",0,ROUND(SUM(Table1[[#This Row],[Basic Of March 21]],J86)*10%,0)*4+ROUND(SUM(N86:O86)*10%,0)*8)</f>
        <v>0</v>
      </c>
      <c r="T86" s="19">
        <f t="shared" si="7"/>
        <v>0</v>
      </c>
      <c r="U86" s="14"/>
    </row>
    <row r="87" spans="1:21" ht="20.100000000000001" customHeight="1" x14ac:dyDescent="0.25">
      <c r="A87" s="20">
        <f>IF(Table1[[#This Row],[Name of Employee]]="","",ROWS($A$1:A82))</f>
        <v>82</v>
      </c>
      <c r="B87" s="16" t="s">
        <v>84</v>
      </c>
      <c r="C87" s="17"/>
      <c r="D87" s="17"/>
      <c r="E87" s="17"/>
      <c r="F87" s="17"/>
      <c r="G87" s="17"/>
      <c r="H87" s="13"/>
      <c r="I87" s="52"/>
      <c r="J87" s="19">
        <f>IF(Table1[[#This Row],[Probation]]="Yes",0,ROUND(Table1[[#This Row],[Basic Of March 21]]*$C$3,0))</f>
        <v>0</v>
      </c>
      <c r="K87" s="19">
        <f>IF(Table1[[#This Row],[Probation]]="YES",0,ROUND(Table1[[#This Row],[Basic Of March 21]]*$H$3,0))</f>
        <v>0</v>
      </c>
      <c r="L87" s="19">
        <f>SUM(J87:K87,Table1[[#This Row],[Basic Of March 21]])</f>
        <v>0</v>
      </c>
      <c r="M87" s="19">
        <f t="shared" si="4"/>
        <v>0</v>
      </c>
      <c r="N87" s="19">
        <f>IF(Table1[[#This Row],[Probation]]="Yes",Table1[[#This Row],[Basic Of March 21]],MROUND(Table1[[#This Row],[Basic Of March 21]]*1.03,100))</f>
        <v>0</v>
      </c>
      <c r="O87" s="19">
        <f>IF(Table1[[#This Row],[Probation]]="Yes",0,ROUND(N87*$C$4,0))</f>
        <v>0</v>
      </c>
      <c r="P87" s="19">
        <f>IF(Table1[[#This Row],[Probation]]="Yes",0,ROUND(N87*$H$4,0))</f>
        <v>0</v>
      </c>
      <c r="Q87" s="19">
        <f t="shared" si="5"/>
        <v>0</v>
      </c>
      <c r="R87" s="19">
        <f t="shared" si="6"/>
        <v>0</v>
      </c>
      <c r="S87" s="19">
        <f>IF(Table1[[#This Row],[GPF/NPS]]="GPF",0,ROUND(SUM(Table1[[#This Row],[Basic Of March 21]],J87)*10%,0)*4+ROUND(SUM(N87:O87)*10%,0)*8)</f>
        <v>0</v>
      </c>
      <c r="T87" s="19">
        <f t="shared" si="7"/>
        <v>0</v>
      </c>
      <c r="U87" s="14"/>
    </row>
    <row r="88" spans="1:21" ht="20.100000000000001" customHeight="1" x14ac:dyDescent="0.25">
      <c r="A88" s="20">
        <f>IF(Table1[[#This Row],[Name of Employee]]="","",ROWS($A$1:A83))</f>
        <v>83</v>
      </c>
      <c r="B88" s="16" t="s">
        <v>85</v>
      </c>
      <c r="C88" s="17"/>
      <c r="D88" s="17"/>
      <c r="E88" s="17"/>
      <c r="F88" s="17"/>
      <c r="G88" s="17"/>
      <c r="H88" s="13"/>
      <c r="I88" s="52"/>
      <c r="J88" s="19">
        <f>IF(Table1[[#This Row],[Probation]]="Yes",0,ROUND(Table1[[#This Row],[Basic Of March 21]]*$C$3,0))</f>
        <v>0</v>
      </c>
      <c r="K88" s="19">
        <f>IF(Table1[[#This Row],[Probation]]="YES",0,ROUND(Table1[[#This Row],[Basic Of March 21]]*$H$3,0))</f>
        <v>0</v>
      </c>
      <c r="L88" s="19">
        <f>SUM(J88:K88,Table1[[#This Row],[Basic Of March 21]])</f>
        <v>0</v>
      </c>
      <c r="M88" s="19">
        <f t="shared" si="4"/>
        <v>0</v>
      </c>
      <c r="N88" s="19">
        <f>IF(Table1[[#This Row],[Probation]]="Yes",Table1[[#This Row],[Basic Of March 21]],MROUND(Table1[[#This Row],[Basic Of March 21]]*1.03,100))</f>
        <v>0</v>
      </c>
      <c r="O88" s="19">
        <f>IF(Table1[[#This Row],[Probation]]="Yes",0,ROUND(N88*$C$4,0))</f>
        <v>0</v>
      </c>
      <c r="P88" s="19">
        <f>IF(Table1[[#This Row],[Probation]]="Yes",0,ROUND(N88*$H$4,0))</f>
        <v>0</v>
      </c>
      <c r="Q88" s="19">
        <f t="shared" si="5"/>
        <v>0</v>
      </c>
      <c r="R88" s="19">
        <f t="shared" si="6"/>
        <v>0</v>
      </c>
      <c r="S88" s="19">
        <f>IF(Table1[[#This Row],[GPF/NPS]]="GPF",0,ROUND(SUM(Table1[[#This Row],[Basic Of March 21]],J88)*10%,0)*4+ROUND(SUM(N88:O88)*10%,0)*8)</f>
        <v>0</v>
      </c>
      <c r="T88" s="19">
        <f t="shared" si="7"/>
        <v>0</v>
      </c>
      <c r="U88" s="14"/>
    </row>
    <row r="89" spans="1:21" ht="20.100000000000001" customHeight="1" x14ac:dyDescent="0.25">
      <c r="A89" s="20">
        <f>IF(Table1[[#This Row],[Name of Employee]]="","",ROWS($A$1:A84))</f>
        <v>84</v>
      </c>
      <c r="B89" s="16" t="s">
        <v>86</v>
      </c>
      <c r="C89" s="17"/>
      <c r="D89" s="17"/>
      <c r="E89" s="17"/>
      <c r="F89" s="17"/>
      <c r="G89" s="17"/>
      <c r="H89" s="13"/>
      <c r="I89" s="52"/>
      <c r="J89" s="19">
        <f>IF(Table1[[#This Row],[Probation]]="Yes",0,ROUND(Table1[[#This Row],[Basic Of March 21]]*$C$3,0))</f>
        <v>0</v>
      </c>
      <c r="K89" s="19">
        <f>IF(Table1[[#This Row],[Probation]]="YES",0,ROUND(Table1[[#This Row],[Basic Of March 21]]*$H$3,0))</f>
        <v>0</v>
      </c>
      <c r="L89" s="19">
        <f>SUM(J89:K89,Table1[[#This Row],[Basic Of March 21]])</f>
        <v>0</v>
      </c>
      <c r="M89" s="19">
        <f t="shared" si="4"/>
        <v>0</v>
      </c>
      <c r="N89" s="19">
        <f>IF(Table1[[#This Row],[Probation]]="Yes",Table1[[#This Row],[Basic Of March 21]],MROUND(Table1[[#This Row],[Basic Of March 21]]*1.03,100))</f>
        <v>0</v>
      </c>
      <c r="O89" s="19">
        <f>IF(Table1[[#This Row],[Probation]]="Yes",0,ROUND(N89*$C$4,0))</f>
        <v>0</v>
      </c>
      <c r="P89" s="19">
        <f>IF(Table1[[#This Row],[Probation]]="Yes",0,ROUND(N89*$H$4,0))</f>
        <v>0</v>
      </c>
      <c r="Q89" s="19">
        <f t="shared" si="5"/>
        <v>0</v>
      </c>
      <c r="R89" s="19">
        <f t="shared" si="6"/>
        <v>0</v>
      </c>
      <c r="S89" s="19">
        <f>IF(Table1[[#This Row],[GPF/NPS]]="GPF",0,ROUND(SUM(Table1[[#This Row],[Basic Of March 21]],J89)*10%,0)*4+ROUND(SUM(N89:O89)*10%,0)*8)</f>
        <v>0</v>
      </c>
      <c r="T89" s="19">
        <f t="shared" si="7"/>
        <v>0</v>
      </c>
      <c r="U89" s="14"/>
    </row>
    <row r="90" spans="1:21" ht="20.100000000000001" customHeight="1" x14ac:dyDescent="0.25">
      <c r="A90" s="20">
        <f>IF(Table1[[#This Row],[Name of Employee]]="","",ROWS($A$1:A85))</f>
        <v>85</v>
      </c>
      <c r="B90" s="16" t="s">
        <v>87</v>
      </c>
      <c r="C90" s="17"/>
      <c r="D90" s="17"/>
      <c r="E90" s="17"/>
      <c r="F90" s="17"/>
      <c r="G90" s="17"/>
      <c r="H90" s="13"/>
      <c r="I90" s="52"/>
      <c r="J90" s="19">
        <f>IF(Table1[[#This Row],[Probation]]="Yes",0,ROUND(Table1[[#This Row],[Basic Of March 21]]*$C$3,0))</f>
        <v>0</v>
      </c>
      <c r="K90" s="19">
        <f>IF(Table1[[#This Row],[Probation]]="YES",0,ROUND(Table1[[#This Row],[Basic Of March 21]]*$H$3,0))</f>
        <v>0</v>
      </c>
      <c r="L90" s="19">
        <f>SUM(J90:K90,Table1[[#This Row],[Basic Of March 21]])</f>
        <v>0</v>
      </c>
      <c r="M90" s="19">
        <f t="shared" si="4"/>
        <v>0</v>
      </c>
      <c r="N90" s="19">
        <f>IF(Table1[[#This Row],[Probation]]="Yes",Table1[[#This Row],[Basic Of March 21]],MROUND(Table1[[#This Row],[Basic Of March 21]]*1.03,100))</f>
        <v>0</v>
      </c>
      <c r="O90" s="19">
        <f>IF(Table1[[#This Row],[Probation]]="Yes",0,ROUND(N90*$C$4,0))</f>
        <v>0</v>
      </c>
      <c r="P90" s="19">
        <f>IF(Table1[[#This Row],[Probation]]="Yes",0,ROUND(N90*$H$4,0))</f>
        <v>0</v>
      </c>
      <c r="Q90" s="19">
        <f t="shared" si="5"/>
        <v>0</v>
      </c>
      <c r="R90" s="19">
        <f t="shared" si="6"/>
        <v>0</v>
      </c>
      <c r="S90" s="19">
        <f>IF(Table1[[#This Row],[GPF/NPS]]="GPF",0,ROUND(SUM(Table1[[#This Row],[Basic Of March 21]],J90)*10%,0)*4+ROUND(SUM(N90:O90)*10%,0)*8)</f>
        <v>0</v>
      </c>
      <c r="T90" s="19">
        <f t="shared" si="7"/>
        <v>0</v>
      </c>
      <c r="U90" s="14"/>
    </row>
    <row r="91" spans="1:21" ht="20.100000000000001" customHeight="1" x14ac:dyDescent="0.25">
      <c r="A91" s="20">
        <f>IF(Table1[[#This Row],[Name of Employee]]="","",ROWS($A$1:A86))</f>
        <v>86</v>
      </c>
      <c r="B91" s="16" t="s">
        <v>88</v>
      </c>
      <c r="C91" s="17"/>
      <c r="D91" s="17"/>
      <c r="E91" s="17"/>
      <c r="F91" s="17"/>
      <c r="G91" s="17"/>
      <c r="H91" s="13"/>
      <c r="I91" s="52"/>
      <c r="J91" s="19">
        <f>IF(Table1[[#This Row],[Probation]]="Yes",0,ROUND(Table1[[#This Row],[Basic Of March 21]]*$C$3,0))</f>
        <v>0</v>
      </c>
      <c r="K91" s="19">
        <f>IF(Table1[[#This Row],[Probation]]="YES",0,ROUND(Table1[[#This Row],[Basic Of March 21]]*$H$3,0))</f>
        <v>0</v>
      </c>
      <c r="L91" s="19">
        <f>SUM(J91:K91,Table1[[#This Row],[Basic Of March 21]])</f>
        <v>0</v>
      </c>
      <c r="M91" s="19">
        <f t="shared" si="4"/>
        <v>0</v>
      </c>
      <c r="N91" s="19">
        <f>IF(Table1[[#This Row],[Probation]]="Yes",Table1[[#This Row],[Basic Of March 21]],MROUND(Table1[[#This Row],[Basic Of March 21]]*1.03,100))</f>
        <v>0</v>
      </c>
      <c r="O91" s="19">
        <f>IF(Table1[[#This Row],[Probation]]="Yes",0,ROUND(N91*$C$4,0))</f>
        <v>0</v>
      </c>
      <c r="P91" s="19">
        <f>IF(Table1[[#This Row],[Probation]]="Yes",0,ROUND(N91*$H$4,0))</f>
        <v>0</v>
      </c>
      <c r="Q91" s="19">
        <f t="shared" si="5"/>
        <v>0</v>
      </c>
      <c r="R91" s="19">
        <f t="shared" si="6"/>
        <v>0</v>
      </c>
      <c r="S91" s="19">
        <f>IF(Table1[[#This Row],[GPF/NPS]]="GPF",0,ROUND(SUM(Table1[[#This Row],[Basic Of March 21]],J91)*10%,0)*4+ROUND(SUM(N91:O91)*10%,0)*8)</f>
        <v>0</v>
      </c>
      <c r="T91" s="19">
        <f t="shared" si="7"/>
        <v>0</v>
      </c>
      <c r="U91" s="14"/>
    </row>
    <row r="92" spans="1:21" ht="20.100000000000001" customHeight="1" x14ac:dyDescent="0.25">
      <c r="A92" s="20">
        <f>IF(Table1[[#This Row],[Name of Employee]]="","",ROWS($A$1:A87))</f>
        <v>87</v>
      </c>
      <c r="B92" s="16" t="s">
        <v>89</v>
      </c>
      <c r="C92" s="17"/>
      <c r="D92" s="17"/>
      <c r="E92" s="17"/>
      <c r="F92" s="17"/>
      <c r="G92" s="17"/>
      <c r="H92" s="13"/>
      <c r="I92" s="52"/>
      <c r="J92" s="19">
        <f>IF(Table1[[#This Row],[Probation]]="Yes",0,ROUND(Table1[[#This Row],[Basic Of March 21]]*$C$3,0))</f>
        <v>0</v>
      </c>
      <c r="K92" s="19">
        <f>IF(Table1[[#This Row],[Probation]]="YES",0,ROUND(Table1[[#This Row],[Basic Of March 21]]*$H$3,0))</f>
        <v>0</v>
      </c>
      <c r="L92" s="19">
        <f>SUM(J92:K92,Table1[[#This Row],[Basic Of March 21]])</f>
        <v>0</v>
      </c>
      <c r="M92" s="19">
        <f t="shared" si="4"/>
        <v>0</v>
      </c>
      <c r="N92" s="19">
        <f>IF(Table1[[#This Row],[Probation]]="Yes",Table1[[#This Row],[Basic Of March 21]],MROUND(Table1[[#This Row],[Basic Of March 21]]*1.03,100))</f>
        <v>0</v>
      </c>
      <c r="O92" s="19">
        <f>IF(Table1[[#This Row],[Probation]]="Yes",0,ROUND(N92*$C$4,0))</f>
        <v>0</v>
      </c>
      <c r="P92" s="19">
        <f>IF(Table1[[#This Row],[Probation]]="Yes",0,ROUND(N92*$H$4,0))</f>
        <v>0</v>
      </c>
      <c r="Q92" s="19">
        <f t="shared" si="5"/>
        <v>0</v>
      </c>
      <c r="R92" s="19">
        <f t="shared" si="6"/>
        <v>0</v>
      </c>
      <c r="S92" s="19">
        <f>IF(Table1[[#This Row],[GPF/NPS]]="GPF",0,ROUND(SUM(Table1[[#This Row],[Basic Of March 21]],J92)*10%,0)*4+ROUND(SUM(N92:O92)*10%,0)*8)</f>
        <v>0</v>
      </c>
      <c r="T92" s="19">
        <f t="shared" si="7"/>
        <v>0</v>
      </c>
      <c r="U92" s="14"/>
    </row>
    <row r="93" spans="1:21" ht="20.100000000000001" customHeight="1" x14ac:dyDescent="0.25">
      <c r="A93" s="20">
        <f>IF(Table1[[#This Row],[Name of Employee]]="","",ROWS($A$1:A88))</f>
        <v>88</v>
      </c>
      <c r="B93" s="16" t="s">
        <v>90</v>
      </c>
      <c r="C93" s="17"/>
      <c r="D93" s="17"/>
      <c r="E93" s="17"/>
      <c r="F93" s="17"/>
      <c r="G93" s="17"/>
      <c r="H93" s="13"/>
      <c r="I93" s="52"/>
      <c r="J93" s="19">
        <f>IF(Table1[[#This Row],[Probation]]="Yes",0,ROUND(Table1[[#This Row],[Basic Of March 21]]*$C$3,0))</f>
        <v>0</v>
      </c>
      <c r="K93" s="19">
        <f>IF(Table1[[#This Row],[Probation]]="YES",0,ROUND(Table1[[#This Row],[Basic Of March 21]]*$H$3,0))</f>
        <v>0</v>
      </c>
      <c r="L93" s="19">
        <f>SUM(J93:K93,Table1[[#This Row],[Basic Of March 21]])</f>
        <v>0</v>
      </c>
      <c r="M93" s="19">
        <f t="shared" si="4"/>
        <v>0</v>
      </c>
      <c r="N93" s="19">
        <f>IF(Table1[[#This Row],[Probation]]="Yes",Table1[[#This Row],[Basic Of March 21]],MROUND(Table1[[#This Row],[Basic Of March 21]]*1.03,100))</f>
        <v>0</v>
      </c>
      <c r="O93" s="19">
        <f>IF(Table1[[#This Row],[Probation]]="Yes",0,ROUND(N93*$C$4,0))</f>
        <v>0</v>
      </c>
      <c r="P93" s="19">
        <f>IF(Table1[[#This Row],[Probation]]="Yes",0,ROUND(N93*$H$4,0))</f>
        <v>0</v>
      </c>
      <c r="Q93" s="19">
        <f t="shared" si="5"/>
        <v>0</v>
      </c>
      <c r="R93" s="19">
        <f t="shared" si="6"/>
        <v>0</v>
      </c>
      <c r="S93" s="19">
        <f>IF(Table1[[#This Row],[GPF/NPS]]="GPF",0,ROUND(SUM(Table1[[#This Row],[Basic Of March 21]],J93)*10%,0)*4+ROUND(SUM(N93:O93)*10%,0)*8)</f>
        <v>0</v>
      </c>
      <c r="T93" s="19">
        <f t="shared" si="7"/>
        <v>0</v>
      </c>
      <c r="U93" s="14"/>
    </row>
    <row r="94" spans="1:21" ht="20.100000000000001" customHeight="1" x14ac:dyDescent="0.25">
      <c r="A94" s="20">
        <f>IF(Table1[[#This Row],[Name of Employee]]="","",ROWS($A$1:A89))</f>
        <v>89</v>
      </c>
      <c r="B94" s="16" t="s">
        <v>91</v>
      </c>
      <c r="C94" s="17"/>
      <c r="D94" s="17"/>
      <c r="E94" s="17"/>
      <c r="F94" s="17"/>
      <c r="G94" s="17"/>
      <c r="H94" s="13"/>
      <c r="I94" s="52"/>
      <c r="J94" s="19">
        <f>IF(Table1[[#This Row],[Probation]]="Yes",0,ROUND(Table1[[#This Row],[Basic Of March 21]]*$C$3,0))</f>
        <v>0</v>
      </c>
      <c r="K94" s="19">
        <f>IF(Table1[[#This Row],[Probation]]="YES",0,ROUND(Table1[[#This Row],[Basic Of March 21]]*$H$3,0))</f>
        <v>0</v>
      </c>
      <c r="L94" s="19">
        <f>SUM(J94:K94,Table1[[#This Row],[Basic Of March 21]])</f>
        <v>0</v>
      </c>
      <c r="M94" s="19">
        <f t="shared" si="4"/>
        <v>0</v>
      </c>
      <c r="N94" s="19">
        <f>IF(Table1[[#This Row],[Probation]]="Yes",Table1[[#This Row],[Basic Of March 21]],MROUND(Table1[[#This Row],[Basic Of March 21]]*1.03,100))</f>
        <v>0</v>
      </c>
      <c r="O94" s="19">
        <f>IF(Table1[[#This Row],[Probation]]="Yes",0,ROUND(N94*$C$4,0))</f>
        <v>0</v>
      </c>
      <c r="P94" s="19">
        <f>IF(Table1[[#This Row],[Probation]]="Yes",0,ROUND(N94*$H$4,0))</f>
        <v>0</v>
      </c>
      <c r="Q94" s="19">
        <f t="shared" si="5"/>
        <v>0</v>
      </c>
      <c r="R94" s="19">
        <f t="shared" si="6"/>
        <v>0</v>
      </c>
      <c r="S94" s="19">
        <f>IF(Table1[[#This Row],[GPF/NPS]]="GPF",0,ROUND(SUM(Table1[[#This Row],[Basic Of March 21]],J94)*10%,0)*4+ROUND(SUM(N94:O94)*10%,0)*8)</f>
        <v>0</v>
      </c>
      <c r="T94" s="19">
        <f t="shared" si="7"/>
        <v>0</v>
      </c>
      <c r="U94" s="14"/>
    </row>
    <row r="95" spans="1:21" ht="20.100000000000001" customHeight="1" x14ac:dyDescent="0.25">
      <c r="A95" s="20">
        <f>IF(Table1[[#This Row],[Name of Employee]]="","",ROWS($A$1:A90))</f>
        <v>90</v>
      </c>
      <c r="B95" s="16" t="s">
        <v>92</v>
      </c>
      <c r="C95" s="17"/>
      <c r="D95" s="17"/>
      <c r="E95" s="17"/>
      <c r="F95" s="17"/>
      <c r="G95" s="17"/>
      <c r="H95" s="13"/>
      <c r="I95" s="52"/>
      <c r="J95" s="19">
        <f>IF(Table1[[#This Row],[Probation]]="Yes",0,ROUND(Table1[[#This Row],[Basic Of March 21]]*$C$3,0))</f>
        <v>0</v>
      </c>
      <c r="K95" s="19">
        <f>IF(Table1[[#This Row],[Probation]]="YES",0,ROUND(Table1[[#This Row],[Basic Of March 21]]*$H$3,0))</f>
        <v>0</v>
      </c>
      <c r="L95" s="19">
        <f>SUM(J95:K95,Table1[[#This Row],[Basic Of March 21]])</f>
        <v>0</v>
      </c>
      <c r="M95" s="19">
        <f t="shared" si="4"/>
        <v>0</v>
      </c>
      <c r="N95" s="19">
        <f>IF(Table1[[#This Row],[Probation]]="Yes",Table1[[#This Row],[Basic Of March 21]],MROUND(Table1[[#This Row],[Basic Of March 21]]*1.03,100))</f>
        <v>0</v>
      </c>
      <c r="O95" s="19">
        <f>IF(Table1[[#This Row],[Probation]]="Yes",0,ROUND(N95*$C$4,0))</f>
        <v>0</v>
      </c>
      <c r="P95" s="19">
        <f>IF(Table1[[#This Row],[Probation]]="Yes",0,ROUND(N95*$H$4,0))</f>
        <v>0</v>
      </c>
      <c r="Q95" s="19">
        <f t="shared" si="5"/>
        <v>0</v>
      </c>
      <c r="R95" s="19">
        <f t="shared" si="6"/>
        <v>0</v>
      </c>
      <c r="S95" s="19">
        <f>IF(Table1[[#This Row],[GPF/NPS]]="GPF",0,ROUND(SUM(Table1[[#This Row],[Basic Of March 21]],J95)*10%,0)*4+ROUND(SUM(N95:O95)*10%,0)*8)</f>
        <v>0</v>
      </c>
      <c r="T95" s="19">
        <f t="shared" si="7"/>
        <v>0</v>
      </c>
      <c r="U95" s="14"/>
    </row>
    <row r="96" spans="1:21" ht="20.100000000000001" customHeight="1" x14ac:dyDescent="0.25">
      <c r="A96" s="20">
        <f>IF(Table1[[#This Row],[Name of Employee]]="","",ROWS($A$1:A91))</f>
        <v>91</v>
      </c>
      <c r="B96" s="16" t="s">
        <v>93</v>
      </c>
      <c r="C96" s="17"/>
      <c r="D96" s="17"/>
      <c r="E96" s="17"/>
      <c r="F96" s="17"/>
      <c r="G96" s="17"/>
      <c r="H96" s="13"/>
      <c r="I96" s="52"/>
      <c r="J96" s="19">
        <f>IF(Table1[[#This Row],[Probation]]="Yes",0,ROUND(Table1[[#This Row],[Basic Of March 21]]*$C$3,0))</f>
        <v>0</v>
      </c>
      <c r="K96" s="19">
        <f>IF(Table1[[#This Row],[Probation]]="YES",0,ROUND(Table1[[#This Row],[Basic Of March 21]]*$H$3,0))</f>
        <v>0</v>
      </c>
      <c r="L96" s="19">
        <f>SUM(J96:K96,Table1[[#This Row],[Basic Of March 21]])</f>
        <v>0</v>
      </c>
      <c r="M96" s="19">
        <f t="shared" si="4"/>
        <v>0</v>
      </c>
      <c r="N96" s="19">
        <f>IF(Table1[[#This Row],[Probation]]="Yes",Table1[[#This Row],[Basic Of March 21]],MROUND(Table1[[#This Row],[Basic Of March 21]]*1.03,100))</f>
        <v>0</v>
      </c>
      <c r="O96" s="19">
        <f>IF(Table1[[#This Row],[Probation]]="Yes",0,ROUND(N96*$C$4,0))</f>
        <v>0</v>
      </c>
      <c r="P96" s="19">
        <f>IF(Table1[[#This Row],[Probation]]="Yes",0,ROUND(N96*$H$4,0))</f>
        <v>0</v>
      </c>
      <c r="Q96" s="19">
        <f t="shared" si="5"/>
        <v>0</v>
      </c>
      <c r="R96" s="19">
        <f t="shared" si="6"/>
        <v>0</v>
      </c>
      <c r="S96" s="19">
        <f>IF(Table1[[#This Row],[GPF/NPS]]="GPF",0,ROUND(SUM(Table1[[#This Row],[Basic Of March 21]],J96)*10%,0)*4+ROUND(SUM(N96:O96)*10%,0)*8)</f>
        <v>0</v>
      </c>
      <c r="T96" s="19">
        <f t="shared" si="7"/>
        <v>0</v>
      </c>
      <c r="U96" s="14"/>
    </row>
    <row r="97" spans="1:21" ht="20.100000000000001" customHeight="1" x14ac:dyDescent="0.25">
      <c r="A97" s="20">
        <f>IF(Table1[[#This Row],[Name of Employee]]="","",ROWS($A$1:A92))</f>
        <v>92</v>
      </c>
      <c r="B97" s="16" t="s">
        <v>94</v>
      </c>
      <c r="C97" s="17"/>
      <c r="D97" s="17"/>
      <c r="E97" s="17"/>
      <c r="F97" s="17"/>
      <c r="G97" s="17"/>
      <c r="H97" s="13"/>
      <c r="I97" s="52"/>
      <c r="J97" s="19">
        <f>IF(Table1[[#This Row],[Probation]]="Yes",0,ROUND(Table1[[#This Row],[Basic Of March 21]]*$C$3,0))</f>
        <v>0</v>
      </c>
      <c r="K97" s="19">
        <f>IF(Table1[[#This Row],[Probation]]="YES",0,ROUND(Table1[[#This Row],[Basic Of March 21]]*$H$3,0))</f>
        <v>0</v>
      </c>
      <c r="L97" s="19">
        <f>SUM(J97:K97,Table1[[#This Row],[Basic Of March 21]])</f>
        <v>0</v>
      </c>
      <c r="M97" s="19">
        <f t="shared" si="4"/>
        <v>0</v>
      </c>
      <c r="N97" s="19">
        <f>IF(Table1[[#This Row],[Probation]]="Yes",Table1[[#This Row],[Basic Of March 21]],MROUND(Table1[[#This Row],[Basic Of March 21]]*1.03,100))</f>
        <v>0</v>
      </c>
      <c r="O97" s="19">
        <f>IF(Table1[[#This Row],[Probation]]="Yes",0,ROUND(N97*$C$4,0))</f>
        <v>0</v>
      </c>
      <c r="P97" s="19">
        <f>IF(Table1[[#This Row],[Probation]]="Yes",0,ROUND(N97*$H$4,0))</f>
        <v>0</v>
      </c>
      <c r="Q97" s="19">
        <f t="shared" si="5"/>
        <v>0</v>
      </c>
      <c r="R97" s="19">
        <f t="shared" si="6"/>
        <v>0</v>
      </c>
      <c r="S97" s="19">
        <f>IF(Table1[[#This Row],[GPF/NPS]]="GPF",0,ROUND(SUM(Table1[[#This Row],[Basic Of March 21]],J97)*10%,0)*4+ROUND(SUM(N97:O97)*10%,0)*8)</f>
        <v>0</v>
      </c>
      <c r="T97" s="19">
        <f t="shared" si="7"/>
        <v>0</v>
      </c>
      <c r="U97" s="14"/>
    </row>
    <row r="98" spans="1:21" ht="20.100000000000001" customHeight="1" x14ac:dyDescent="0.25">
      <c r="A98" s="20">
        <f>IF(Table1[[#This Row],[Name of Employee]]="","",ROWS($A$1:A93))</f>
        <v>93</v>
      </c>
      <c r="B98" s="16" t="s">
        <v>95</v>
      </c>
      <c r="C98" s="17"/>
      <c r="D98" s="17"/>
      <c r="E98" s="17"/>
      <c r="F98" s="17"/>
      <c r="G98" s="17"/>
      <c r="H98" s="13"/>
      <c r="I98" s="52"/>
      <c r="J98" s="19">
        <f>IF(Table1[[#This Row],[Probation]]="Yes",0,ROUND(Table1[[#This Row],[Basic Of March 21]]*$C$3,0))</f>
        <v>0</v>
      </c>
      <c r="K98" s="19">
        <f>IF(Table1[[#This Row],[Probation]]="YES",0,ROUND(Table1[[#This Row],[Basic Of March 21]]*$H$3,0))</f>
        <v>0</v>
      </c>
      <c r="L98" s="19">
        <f>SUM(J98:K98,Table1[[#This Row],[Basic Of March 21]])</f>
        <v>0</v>
      </c>
      <c r="M98" s="19">
        <f t="shared" si="4"/>
        <v>0</v>
      </c>
      <c r="N98" s="19">
        <f>IF(Table1[[#This Row],[Probation]]="Yes",Table1[[#This Row],[Basic Of March 21]],MROUND(Table1[[#This Row],[Basic Of March 21]]*1.03,100))</f>
        <v>0</v>
      </c>
      <c r="O98" s="19">
        <f>IF(Table1[[#This Row],[Probation]]="Yes",0,ROUND(N98*$C$4,0))</f>
        <v>0</v>
      </c>
      <c r="P98" s="19">
        <f>IF(Table1[[#This Row],[Probation]]="Yes",0,ROUND(N98*$H$4,0))</f>
        <v>0</v>
      </c>
      <c r="Q98" s="19">
        <f t="shared" si="5"/>
        <v>0</v>
      </c>
      <c r="R98" s="19">
        <f t="shared" si="6"/>
        <v>0</v>
      </c>
      <c r="S98" s="19">
        <f>IF(Table1[[#This Row],[GPF/NPS]]="GPF",0,ROUND(SUM(Table1[[#This Row],[Basic Of March 21]],J98)*10%,0)*4+ROUND(SUM(N98:O98)*10%,0)*8)</f>
        <v>0</v>
      </c>
      <c r="T98" s="19">
        <f t="shared" si="7"/>
        <v>0</v>
      </c>
      <c r="U98" s="14"/>
    </row>
    <row r="99" spans="1:21" ht="20.100000000000001" customHeight="1" x14ac:dyDescent="0.25">
      <c r="A99" s="20">
        <f>IF(Table1[[#This Row],[Name of Employee]]="","",ROWS($A$1:A94))</f>
        <v>94</v>
      </c>
      <c r="B99" s="16" t="s">
        <v>96</v>
      </c>
      <c r="C99" s="17"/>
      <c r="D99" s="17"/>
      <c r="E99" s="17"/>
      <c r="F99" s="17"/>
      <c r="G99" s="17"/>
      <c r="H99" s="13"/>
      <c r="I99" s="52"/>
      <c r="J99" s="19">
        <f>IF(Table1[[#This Row],[Probation]]="Yes",0,ROUND(Table1[[#This Row],[Basic Of March 21]]*$C$3,0))</f>
        <v>0</v>
      </c>
      <c r="K99" s="19">
        <f>IF(Table1[[#This Row],[Probation]]="YES",0,ROUND(Table1[[#This Row],[Basic Of March 21]]*$H$3,0))</f>
        <v>0</v>
      </c>
      <c r="L99" s="19">
        <f>SUM(J99:K99,Table1[[#This Row],[Basic Of March 21]])</f>
        <v>0</v>
      </c>
      <c r="M99" s="19">
        <f t="shared" si="4"/>
        <v>0</v>
      </c>
      <c r="N99" s="19">
        <f>IF(Table1[[#This Row],[Probation]]="Yes",Table1[[#This Row],[Basic Of March 21]],MROUND(Table1[[#This Row],[Basic Of March 21]]*1.03,100))</f>
        <v>0</v>
      </c>
      <c r="O99" s="19">
        <f>IF(Table1[[#This Row],[Probation]]="Yes",0,ROUND(N99*$C$4,0))</f>
        <v>0</v>
      </c>
      <c r="P99" s="19">
        <f>IF(Table1[[#This Row],[Probation]]="Yes",0,ROUND(N99*$H$4,0))</f>
        <v>0</v>
      </c>
      <c r="Q99" s="19">
        <f t="shared" si="5"/>
        <v>0</v>
      </c>
      <c r="R99" s="19">
        <f t="shared" si="6"/>
        <v>0</v>
      </c>
      <c r="S99" s="19">
        <f>IF(Table1[[#This Row],[GPF/NPS]]="GPF",0,ROUND(SUM(Table1[[#This Row],[Basic Of March 21]],J99)*10%,0)*4+ROUND(SUM(N99:O99)*10%,0)*8)</f>
        <v>0</v>
      </c>
      <c r="T99" s="19">
        <f t="shared" si="7"/>
        <v>0</v>
      </c>
      <c r="U99" s="14"/>
    </row>
    <row r="100" spans="1:21" ht="20.100000000000001" customHeight="1" x14ac:dyDescent="0.25">
      <c r="A100" s="20">
        <f>IF(Table1[[#This Row],[Name of Employee]]="","",ROWS($A$1:A95))</f>
        <v>95</v>
      </c>
      <c r="B100" s="16" t="s">
        <v>97</v>
      </c>
      <c r="C100" s="17"/>
      <c r="D100" s="17"/>
      <c r="E100" s="17"/>
      <c r="F100" s="17"/>
      <c r="G100" s="17"/>
      <c r="H100" s="13"/>
      <c r="I100" s="52"/>
      <c r="J100" s="19">
        <f>IF(Table1[[#This Row],[Probation]]="Yes",0,ROUND(Table1[[#This Row],[Basic Of March 21]]*$C$3,0))</f>
        <v>0</v>
      </c>
      <c r="K100" s="19">
        <f>IF(Table1[[#This Row],[Probation]]="YES",0,ROUND(Table1[[#This Row],[Basic Of March 21]]*$H$3,0))</f>
        <v>0</v>
      </c>
      <c r="L100" s="19">
        <f>SUM(J100:K100,Table1[[#This Row],[Basic Of March 21]])</f>
        <v>0</v>
      </c>
      <c r="M100" s="19">
        <f t="shared" si="4"/>
        <v>0</v>
      </c>
      <c r="N100" s="19">
        <f>IF(Table1[[#This Row],[Probation]]="Yes",Table1[[#This Row],[Basic Of March 21]],MROUND(Table1[[#This Row],[Basic Of March 21]]*1.03,100))</f>
        <v>0</v>
      </c>
      <c r="O100" s="19">
        <f>IF(Table1[[#This Row],[Probation]]="Yes",0,ROUND(N100*$C$4,0))</f>
        <v>0</v>
      </c>
      <c r="P100" s="19">
        <f>IF(Table1[[#This Row],[Probation]]="Yes",0,ROUND(N100*$H$4,0))</f>
        <v>0</v>
      </c>
      <c r="Q100" s="19">
        <f t="shared" si="5"/>
        <v>0</v>
      </c>
      <c r="R100" s="19">
        <f t="shared" si="6"/>
        <v>0</v>
      </c>
      <c r="S100" s="19">
        <f>IF(Table1[[#This Row],[GPF/NPS]]="GPF",0,ROUND(SUM(Table1[[#This Row],[Basic Of March 21]],J100)*10%,0)*4+ROUND(SUM(N100:O100)*10%,0)*8)</f>
        <v>0</v>
      </c>
      <c r="T100" s="19">
        <f t="shared" si="7"/>
        <v>0</v>
      </c>
      <c r="U100" s="14"/>
    </row>
    <row r="101" spans="1:21" ht="20.100000000000001" customHeight="1" x14ac:dyDescent="0.25">
      <c r="A101" s="20">
        <f>IF(Table1[[#This Row],[Name of Employee]]="","",ROWS($A$1:A96))</f>
        <v>96</v>
      </c>
      <c r="B101" s="16" t="s">
        <v>98</v>
      </c>
      <c r="C101" s="17"/>
      <c r="D101" s="17"/>
      <c r="E101" s="17"/>
      <c r="F101" s="17"/>
      <c r="G101" s="17"/>
      <c r="H101" s="13"/>
      <c r="I101" s="52"/>
      <c r="J101" s="19">
        <f>IF(Table1[[#This Row],[Probation]]="Yes",0,ROUND(Table1[[#This Row],[Basic Of March 21]]*$C$3,0))</f>
        <v>0</v>
      </c>
      <c r="K101" s="19">
        <f>IF(Table1[[#This Row],[Probation]]="YES",0,ROUND(Table1[[#This Row],[Basic Of March 21]]*$H$3,0))</f>
        <v>0</v>
      </c>
      <c r="L101" s="19">
        <f>SUM(J101:K101,Table1[[#This Row],[Basic Of March 21]])</f>
        <v>0</v>
      </c>
      <c r="M101" s="19">
        <f t="shared" si="4"/>
        <v>0</v>
      </c>
      <c r="N101" s="19">
        <f>IF(Table1[[#This Row],[Probation]]="Yes",Table1[[#This Row],[Basic Of March 21]],MROUND(Table1[[#This Row],[Basic Of March 21]]*1.03,100))</f>
        <v>0</v>
      </c>
      <c r="O101" s="19">
        <f>IF(Table1[[#This Row],[Probation]]="Yes",0,ROUND(N101*$C$4,0))</f>
        <v>0</v>
      </c>
      <c r="P101" s="19">
        <f>IF(Table1[[#This Row],[Probation]]="Yes",0,ROUND(N101*$H$4,0))</f>
        <v>0</v>
      </c>
      <c r="Q101" s="19">
        <f t="shared" si="5"/>
        <v>0</v>
      </c>
      <c r="R101" s="19">
        <f t="shared" si="6"/>
        <v>0</v>
      </c>
      <c r="S101" s="19">
        <f>IF(Table1[[#This Row],[GPF/NPS]]="GPF",0,ROUND(SUM(Table1[[#This Row],[Basic Of March 21]],J101)*10%,0)*4+ROUND(SUM(N101:O101)*10%,0)*8)</f>
        <v>0</v>
      </c>
      <c r="T101" s="19">
        <f t="shared" si="7"/>
        <v>0</v>
      </c>
      <c r="U101" s="14"/>
    </row>
    <row r="102" spans="1:21" ht="20.100000000000001" customHeight="1" x14ac:dyDescent="0.25">
      <c r="A102" s="20">
        <f>IF(Table1[[#This Row],[Name of Employee]]="","",ROWS($A$1:A97))</f>
        <v>97</v>
      </c>
      <c r="B102" s="16" t="s">
        <v>109</v>
      </c>
      <c r="C102" s="17"/>
      <c r="D102" s="17"/>
      <c r="E102" s="17"/>
      <c r="F102" s="17"/>
      <c r="G102" s="17"/>
      <c r="H102" s="13"/>
      <c r="I102" s="52"/>
      <c r="J102" s="19">
        <f>IF(Table1[[#This Row],[Probation]]="Yes",0,ROUND(Table1[[#This Row],[Basic Of March 21]]*$C$3,0))</f>
        <v>0</v>
      </c>
      <c r="K102" s="19">
        <f>IF(Table1[[#This Row],[Probation]]="YES",0,ROUND(Table1[[#This Row],[Basic Of March 21]]*$H$3,0))</f>
        <v>0</v>
      </c>
      <c r="L102" s="19">
        <f>SUM(J102:K102,Table1[[#This Row],[Basic Of March 21]])</f>
        <v>0</v>
      </c>
      <c r="M102" s="19">
        <f t="shared" si="4"/>
        <v>0</v>
      </c>
      <c r="N102" s="19">
        <f>IF(Table1[[#This Row],[Probation]]="Yes",Table1[[#This Row],[Basic Of March 21]],MROUND(Table1[[#This Row],[Basic Of March 21]]*1.03,100))</f>
        <v>0</v>
      </c>
      <c r="O102" s="19">
        <f>IF(Table1[[#This Row],[Probation]]="Yes",0,ROUND(N102*$C$4,0))</f>
        <v>0</v>
      </c>
      <c r="P102" s="19">
        <f>IF(Table1[[#This Row],[Probation]]="Yes",0,ROUND(N102*$H$4,0))</f>
        <v>0</v>
      </c>
      <c r="Q102" s="19">
        <f t="shared" si="5"/>
        <v>0</v>
      </c>
      <c r="R102" s="19">
        <f t="shared" si="6"/>
        <v>0</v>
      </c>
      <c r="S102" s="19">
        <f>IF(Table1[[#This Row],[GPF/NPS]]="GPF",0,ROUND(SUM(Table1[[#This Row],[Basic Of March 21]],J102)*10%,0)*4+ROUND(SUM(N102:O102)*10%,0)*8)</f>
        <v>0</v>
      </c>
      <c r="T102" s="19">
        <f t="shared" si="7"/>
        <v>0</v>
      </c>
      <c r="U102" s="14"/>
    </row>
    <row r="103" spans="1:21" ht="20.100000000000001" customHeight="1" x14ac:dyDescent="0.25">
      <c r="A103" s="20">
        <f>IF(Table1[[#This Row],[Name of Employee]]="","",ROWS($A$1:A98))</f>
        <v>98</v>
      </c>
      <c r="B103" s="16" t="s">
        <v>99</v>
      </c>
      <c r="C103" s="17"/>
      <c r="D103" s="17"/>
      <c r="E103" s="17"/>
      <c r="F103" s="17"/>
      <c r="G103" s="17"/>
      <c r="H103" s="13"/>
      <c r="I103" s="52"/>
      <c r="J103" s="19">
        <f>IF(Table1[[#This Row],[Probation]]="Yes",0,ROUND(Table1[[#This Row],[Basic Of March 21]]*$C$3,0))</f>
        <v>0</v>
      </c>
      <c r="K103" s="19">
        <f>IF(Table1[[#This Row],[Probation]]="YES",0,ROUND(Table1[[#This Row],[Basic Of March 21]]*$H$3,0))</f>
        <v>0</v>
      </c>
      <c r="L103" s="19">
        <f>SUM(J103:K103,Table1[[#This Row],[Basic Of March 21]])</f>
        <v>0</v>
      </c>
      <c r="M103" s="19">
        <f t="shared" si="4"/>
        <v>0</v>
      </c>
      <c r="N103" s="19">
        <f>IF(Table1[[#This Row],[Probation]]="Yes",Table1[[#This Row],[Basic Of March 21]],MROUND(Table1[[#This Row],[Basic Of March 21]]*1.03,100))</f>
        <v>0</v>
      </c>
      <c r="O103" s="19">
        <f>IF(Table1[[#This Row],[Probation]]="Yes",0,ROUND(N103*$C$4,0))</f>
        <v>0</v>
      </c>
      <c r="P103" s="19">
        <f>IF(Table1[[#This Row],[Probation]]="Yes",0,ROUND(N103*$H$4,0))</f>
        <v>0</v>
      </c>
      <c r="Q103" s="19">
        <f t="shared" si="5"/>
        <v>0</v>
      </c>
      <c r="R103" s="19">
        <f t="shared" si="6"/>
        <v>0</v>
      </c>
      <c r="S103" s="19">
        <f>IF(Table1[[#This Row],[GPF/NPS]]="GPF",0,ROUND(SUM(Table1[[#This Row],[Basic Of March 21]],J103)*10%,0)*4+ROUND(SUM(N103:O103)*10%,0)*8)</f>
        <v>0</v>
      </c>
      <c r="T103" s="19">
        <f t="shared" si="7"/>
        <v>0</v>
      </c>
      <c r="U103" s="14"/>
    </row>
    <row r="104" spans="1:21" ht="20.100000000000001" customHeight="1" x14ac:dyDescent="0.25">
      <c r="A104" s="20">
        <f>IF(Table1[[#This Row],[Name of Employee]]="","",ROWS($A$1:A99))</f>
        <v>99</v>
      </c>
      <c r="B104" s="16" t="s">
        <v>100</v>
      </c>
      <c r="C104" s="17"/>
      <c r="D104" s="17"/>
      <c r="E104" s="17"/>
      <c r="F104" s="17"/>
      <c r="G104" s="17"/>
      <c r="H104" s="13"/>
      <c r="I104" s="52"/>
      <c r="J104" s="19">
        <f>IF(Table1[[#This Row],[Probation]]="Yes",0,ROUND(Table1[[#This Row],[Basic Of March 21]]*$C$3,0))</f>
        <v>0</v>
      </c>
      <c r="K104" s="19">
        <f>IF(Table1[[#This Row],[Probation]]="YES",0,ROUND(Table1[[#This Row],[Basic Of March 21]]*$H$3,0))</f>
        <v>0</v>
      </c>
      <c r="L104" s="19">
        <f>SUM(J104:K104,Table1[[#This Row],[Basic Of March 21]])</f>
        <v>0</v>
      </c>
      <c r="M104" s="19">
        <f t="shared" si="4"/>
        <v>0</v>
      </c>
      <c r="N104" s="19">
        <f>IF(Table1[[#This Row],[Probation]]="Yes",Table1[[#This Row],[Basic Of March 21]],MROUND(Table1[[#This Row],[Basic Of March 21]]*1.03,100))</f>
        <v>0</v>
      </c>
      <c r="O104" s="19">
        <f>IF(Table1[[#This Row],[Probation]]="Yes",0,ROUND(N104*$C$4,0))</f>
        <v>0</v>
      </c>
      <c r="P104" s="19">
        <f>IF(Table1[[#This Row],[Probation]]="Yes",0,ROUND(N104*$H$4,0))</f>
        <v>0</v>
      </c>
      <c r="Q104" s="19">
        <f t="shared" si="5"/>
        <v>0</v>
      </c>
      <c r="R104" s="19">
        <f t="shared" si="6"/>
        <v>0</v>
      </c>
      <c r="S104" s="19">
        <f>IF(Table1[[#This Row],[GPF/NPS]]="GPF",0,ROUND(SUM(Table1[[#This Row],[Basic Of March 21]],J104)*10%,0)*4+ROUND(SUM(N104:O104)*10%,0)*8)</f>
        <v>0</v>
      </c>
      <c r="T104" s="19">
        <f t="shared" si="7"/>
        <v>0</v>
      </c>
      <c r="U104" s="14"/>
    </row>
    <row r="105" spans="1:21" ht="20.100000000000001" customHeight="1" x14ac:dyDescent="0.25">
      <c r="A105" s="20">
        <f>IF(Table1[[#This Row],[Name of Employee]]="","",ROWS($A$1:A100))</f>
        <v>100</v>
      </c>
      <c r="B105" s="16" t="s">
        <v>101</v>
      </c>
      <c r="C105" s="17"/>
      <c r="D105" s="17"/>
      <c r="E105" s="17"/>
      <c r="F105" s="17"/>
      <c r="G105" s="17"/>
      <c r="H105" s="13"/>
      <c r="I105" s="52"/>
      <c r="J105" s="19">
        <f>IF(Table1[[#This Row],[Probation]]="Yes",0,ROUND(Table1[[#This Row],[Basic Of March 21]]*$C$3,0))</f>
        <v>0</v>
      </c>
      <c r="K105" s="19">
        <f>IF(Table1[[#This Row],[Probation]]="YES",0,ROUND(Table1[[#This Row],[Basic Of March 21]]*$H$3,0))</f>
        <v>0</v>
      </c>
      <c r="L105" s="19">
        <f>SUM(J105:K105,Table1[[#This Row],[Basic Of March 21]])</f>
        <v>0</v>
      </c>
      <c r="M105" s="19">
        <f t="shared" si="4"/>
        <v>0</v>
      </c>
      <c r="N105" s="19">
        <f>IF(Table1[[#This Row],[Probation]]="Yes",Table1[[#This Row],[Basic Of March 21]],MROUND(Table1[[#This Row],[Basic Of March 21]]*1.03,100))</f>
        <v>0</v>
      </c>
      <c r="O105" s="19">
        <f>IF(Table1[[#This Row],[Probation]]="Yes",0,ROUND(N105*$C$4,0))</f>
        <v>0</v>
      </c>
      <c r="P105" s="19">
        <f>IF(Table1[[#This Row],[Probation]]="Yes",0,ROUND(N105*$H$4,0))</f>
        <v>0</v>
      </c>
      <c r="Q105" s="19">
        <f t="shared" si="5"/>
        <v>0</v>
      </c>
      <c r="R105" s="19">
        <f t="shared" si="6"/>
        <v>0</v>
      </c>
      <c r="S105" s="19">
        <f>IF(Table1[[#This Row],[GPF/NPS]]="GPF",0,ROUND(SUM(Table1[[#This Row],[Basic Of March 21]],J105)*10%,0)*4+ROUND(SUM(N105:O105)*10%,0)*8)</f>
        <v>0</v>
      </c>
      <c r="T105" s="19">
        <f t="shared" si="7"/>
        <v>0</v>
      </c>
      <c r="U105" s="14"/>
    </row>
    <row r="106" spans="1:21" ht="20.100000000000001" customHeight="1" x14ac:dyDescent="0.25">
      <c r="A106" s="20">
        <f>IF(Table1[[#This Row],[Name of Employee]]="","",ROWS($A$1:A101))</f>
        <v>101</v>
      </c>
      <c r="B106" s="16" t="s">
        <v>102</v>
      </c>
      <c r="C106" s="17"/>
      <c r="D106" s="17"/>
      <c r="E106" s="17"/>
      <c r="F106" s="17"/>
      <c r="G106" s="17"/>
      <c r="H106" s="13"/>
      <c r="I106" s="52"/>
      <c r="J106" s="19">
        <f>IF(Table1[[#This Row],[Probation]]="Yes",0,ROUND(Table1[[#This Row],[Basic Of March 21]]*$C$3,0))</f>
        <v>0</v>
      </c>
      <c r="K106" s="19">
        <f>IF(Table1[[#This Row],[Probation]]="YES",0,ROUND(Table1[[#This Row],[Basic Of March 21]]*$H$3,0))</f>
        <v>0</v>
      </c>
      <c r="L106" s="19">
        <f>SUM(J106:K106,Table1[[#This Row],[Basic Of March 21]])</f>
        <v>0</v>
      </c>
      <c r="M106" s="19">
        <f t="shared" si="4"/>
        <v>0</v>
      </c>
      <c r="N106" s="19">
        <f>IF(Table1[[#This Row],[Probation]]="Yes",Table1[[#This Row],[Basic Of March 21]],MROUND(Table1[[#This Row],[Basic Of March 21]]*1.03,100))</f>
        <v>0</v>
      </c>
      <c r="O106" s="19">
        <f>IF(Table1[[#This Row],[Probation]]="Yes",0,ROUND(N106*$C$4,0))</f>
        <v>0</v>
      </c>
      <c r="P106" s="19">
        <f>IF(Table1[[#This Row],[Probation]]="Yes",0,ROUND(N106*$H$4,0))</f>
        <v>0</v>
      </c>
      <c r="Q106" s="19">
        <f t="shared" si="5"/>
        <v>0</v>
      </c>
      <c r="R106" s="19">
        <f t="shared" si="6"/>
        <v>0</v>
      </c>
      <c r="S106" s="19">
        <f>IF(Table1[[#This Row],[GPF/NPS]]="GPF",0,ROUND(SUM(Table1[[#This Row],[Basic Of March 21]],J106)*10%,0)*4+ROUND(SUM(N106:O106)*10%,0)*8)</f>
        <v>0</v>
      </c>
      <c r="T106" s="19">
        <f t="shared" si="7"/>
        <v>0</v>
      </c>
      <c r="U106" s="14"/>
    </row>
    <row r="107" spans="1:21" ht="20.100000000000001" customHeight="1" x14ac:dyDescent="0.25">
      <c r="A107" s="20">
        <f>IF(Table1[[#This Row],[Name of Employee]]="","",ROWS($A$1:A102))</f>
        <v>102</v>
      </c>
      <c r="B107" s="16" t="s">
        <v>103</v>
      </c>
      <c r="C107" s="17"/>
      <c r="D107" s="17"/>
      <c r="E107" s="17"/>
      <c r="F107" s="17"/>
      <c r="G107" s="17"/>
      <c r="H107" s="13"/>
      <c r="I107" s="52"/>
      <c r="J107" s="19">
        <f>IF(Table1[[#This Row],[Probation]]="Yes",0,ROUND(Table1[[#This Row],[Basic Of March 21]]*$C$3,0))</f>
        <v>0</v>
      </c>
      <c r="K107" s="19">
        <f>IF(Table1[[#This Row],[Probation]]="YES",0,ROUND(Table1[[#This Row],[Basic Of March 21]]*$H$3,0))</f>
        <v>0</v>
      </c>
      <c r="L107" s="19">
        <f>SUM(J107:K107,Table1[[#This Row],[Basic Of March 21]])</f>
        <v>0</v>
      </c>
      <c r="M107" s="19">
        <f t="shared" si="4"/>
        <v>0</v>
      </c>
      <c r="N107" s="19">
        <f>IF(Table1[[#This Row],[Probation]]="Yes",Table1[[#This Row],[Basic Of March 21]],MROUND(Table1[[#This Row],[Basic Of March 21]]*1.03,100))</f>
        <v>0</v>
      </c>
      <c r="O107" s="19">
        <f>IF(Table1[[#This Row],[Probation]]="Yes",0,ROUND(N107*$C$4,0))</f>
        <v>0</v>
      </c>
      <c r="P107" s="19">
        <f>IF(Table1[[#This Row],[Probation]]="Yes",0,ROUND(N107*$H$4,0))</f>
        <v>0</v>
      </c>
      <c r="Q107" s="19">
        <f t="shared" si="5"/>
        <v>0</v>
      </c>
      <c r="R107" s="19">
        <f t="shared" si="6"/>
        <v>0</v>
      </c>
      <c r="S107" s="19">
        <f>IF(Table1[[#This Row],[GPF/NPS]]="GPF",0,ROUND(SUM(Table1[[#This Row],[Basic Of March 21]],J107)*10%,0)*4+ROUND(SUM(N107:O107)*10%,0)*8)</f>
        <v>0</v>
      </c>
      <c r="T107" s="19">
        <f t="shared" si="7"/>
        <v>0</v>
      </c>
      <c r="U107" s="14"/>
    </row>
    <row r="108" spans="1:21" ht="20.100000000000001" customHeight="1" x14ac:dyDescent="0.25">
      <c r="A108" s="20">
        <f>IF(Table1[[#This Row],[Name of Employee]]="","",ROWS($A$1:A103))</f>
        <v>103</v>
      </c>
      <c r="B108" s="16" t="s">
        <v>104</v>
      </c>
      <c r="C108" s="17"/>
      <c r="D108" s="17"/>
      <c r="E108" s="17"/>
      <c r="F108" s="17"/>
      <c r="G108" s="17"/>
      <c r="H108" s="13"/>
      <c r="I108" s="52"/>
      <c r="J108" s="19">
        <f>IF(Table1[[#This Row],[Probation]]="Yes",0,ROUND(Table1[[#This Row],[Basic Of March 21]]*$C$3,0))</f>
        <v>0</v>
      </c>
      <c r="K108" s="19">
        <f>IF(Table1[[#This Row],[Probation]]="YES",0,ROUND(Table1[[#This Row],[Basic Of March 21]]*$H$3,0))</f>
        <v>0</v>
      </c>
      <c r="L108" s="19">
        <f>SUM(J108:K108,Table1[[#This Row],[Basic Of March 21]])</f>
        <v>0</v>
      </c>
      <c r="M108" s="19">
        <f t="shared" si="4"/>
        <v>0</v>
      </c>
      <c r="N108" s="19">
        <f>IF(Table1[[#This Row],[Probation]]="Yes",Table1[[#This Row],[Basic Of March 21]],MROUND(Table1[[#This Row],[Basic Of March 21]]*1.03,100))</f>
        <v>0</v>
      </c>
      <c r="O108" s="19">
        <f>IF(Table1[[#This Row],[Probation]]="Yes",0,ROUND(N108*$C$4,0))</f>
        <v>0</v>
      </c>
      <c r="P108" s="19">
        <f>IF(Table1[[#This Row],[Probation]]="Yes",0,ROUND(N108*$H$4,0))</f>
        <v>0</v>
      </c>
      <c r="Q108" s="19">
        <f t="shared" si="5"/>
        <v>0</v>
      </c>
      <c r="R108" s="19">
        <f t="shared" si="6"/>
        <v>0</v>
      </c>
      <c r="S108" s="19">
        <f>IF(Table1[[#This Row],[GPF/NPS]]="GPF",0,ROUND(SUM(Table1[[#This Row],[Basic Of March 21]],J108)*10%,0)*4+ROUND(SUM(N108:O108)*10%,0)*8)</f>
        <v>0</v>
      </c>
      <c r="T108" s="19">
        <f t="shared" si="7"/>
        <v>0</v>
      </c>
      <c r="U108" s="14"/>
    </row>
    <row r="109" spans="1:21" ht="20.100000000000001" customHeight="1" x14ac:dyDescent="0.25">
      <c r="A109" s="20">
        <f>IF(Table1[[#This Row],[Name of Employee]]="","",ROWS($A$1:A104))</f>
        <v>104</v>
      </c>
      <c r="B109" s="16" t="s">
        <v>105</v>
      </c>
      <c r="C109" s="17"/>
      <c r="D109" s="17"/>
      <c r="E109" s="17"/>
      <c r="F109" s="17"/>
      <c r="G109" s="17"/>
      <c r="H109" s="13"/>
      <c r="I109" s="52"/>
      <c r="J109" s="19">
        <f>IF(Table1[[#This Row],[Probation]]="Yes",0,ROUND(Table1[[#This Row],[Basic Of March 21]]*$C$3,0))</f>
        <v>0</v>
      </c>
      <c r="K109" s="19">
        <f>IF(Table1[[#This Row],[Probation]]="YES",0,ROUND(Table1[[#This Row],[Basic Of March 21]]*$H$3,0))</f>
        <v>0</v>
      </c>
      <c r="L109" s="19">
        <f>SUM(J109:K109,Table1[[#This Row],[Basic Of March 21]])</f>
        <v>0</v>
      </c>
      <c r="M109" s="19">
        <f t="shared" si="4"/>
        <v>0</v>
      </c>
      <c r="N109" s="19">
        <f>IF(Table1[[#This Row],[Probation]]="Yes",Table1[[#This Row],[Basic Of March 21]],MROUND(Table1[[#This Row],[Basic Of March 21]]*1.03,100))</f>
        <v>0</v>
      </c>
      <c r="O109" s="19">
        <f>IF(Table1[[#This Row],[Probation]]="Yes",0,ROUND(N109*$C$4,0))</f>
        <v>0</v>
      </c>
      <c r="P109" s="19">
        <f>IF(Table1[[#This Row],[Probation]]="Yes",0,ROUND(N109*$H$4,0))</f>
        <v>0</v>
      </c>
      <c r="Q109" s="19">
        <f t="shared" si="5"/>
        <v>0</v>
      </c>
      <c r="R109" s="19">
        <f t="shared" si="6"/>
        <v>0</v>
      </c>
      <c r="S109" s="19">
        <f>IF(Table1[[#This Row],[GPF/NPS]]="GPF",0,ROUND(SUM(Table1[[#This Row],[Basic Of March 21]],J109)*10%,0)*4+ROUND(SUM(N109:O109)*10%,0)*8)</f>
        <v>0</v>
      </c>
      <c r="T109" s="19">
        <f t="shared" si="7"/>
        <v>0</v>
      </c>
      <c r="U109" s="14"/>
    </row>
    <row r="110" spans="1:21" ht="20.100000000000001" customHeight="1" x14ac:dyDescent="0.25">
      <c r="A110" s="20">
        <f>IF(Table1[[#This Row],[Name of Employee]]="","",ROWS($A$1:A105))</f>
        <v>105</v>
      </c>
      <c r="B110" s="16" t="s">
        <v>106</v>
      </c>
      <c r="C110" s="17"/>
      <c r="D110" s="17"/>
      <c r="E110" s="17"/>
      <c r="F110" s="17"/>
      <c r="G110" s="17"/>
      <c r="H110" s="13"/>
      <c r="I110" s="52"/>
      <c r="J110" s="19">
        <f>IF(Table1[[#This Row],[Probation]]="Yes",0,ROUND(Table1[[#This Row],[Basic Of March 21]]*$C$3,0))</f>
        <v>0</v>
      </c>
      <c r="K110" s="19">
        <f>IF(Table1[[#This Row],[Probation]]="YES",0,ROUND(Table1[[#This Row],[Basic Of March 21]]*$H$3,0))</f>
        <v>0</v>
      </c>
      <c r="L110" s="19">
        <f>SUM(J110:K110,Table1[[#This Row],[Basic Of March 21]])</f>
        <v>0</v>
      </c>
      <c r="M110" s="19">
        <f t="shared" si="4"/>
        <v>0</v>
      </c>
      <c r="N110" s="19">
        <f>IF(Table1[[#This Row],[Probation]]="Yes",Table1[[#This Row],[Basic Of March 21]],MROUND(Table1[[#This Row],[Basic Of March 21]]*1.03,100))</f>
        <v>0</v>
      </c>
      <c r="O110" s="19">
        <f>IF(Table1[[#This Row],[Probation]]="Yes",0,ROUND(N110*$C$4,0))</f>
        <v>0</v>
      </c>
      <c r="P110" s="19">
        <f>IF(Table1[[#This Row],[Probation]]="Yes",0,ROUND(N110*$H$4,0))</f>
        <v>0</v>
      </c>
      <c r="Q110" s="19">
        <f t="shared" si="5"/>
        <v>0</v>
      </c>
      <c r="R110" s="19">
        <f t="shared" si="6"/>
        <v>0</v>
      </c>
      <c r="S110" s="19">
        <f>IF(Table1[[#This Row],[GPF/NPS]]="GPF",0,ROUND(SUM(Table1[[#This Row],[Basic Of March 21]],J110)*10%,0)*4+ROUND(SUM(N110:O110)*10%,0)*8)</f>
        <v>0</v>
      </c>
      <c r="T110" s="19">
        <f t="shared" si="7"/>
        <v>0</v>
      </c>
      <c r="U110" s="14"/>
    </row>
    <row r="111" spans="1:21" ht="20.100000000000001" customHeight="1" x14ac:dyDescent="0.25">
      <c r="A111" s="20">
        <f>IF(Table1[[#This Row],[Name of Employee]]="","",ROWS($A$1:A106))</f>
        <v>106</v>
      </c>
      <c r="B111" s="16" t="s">
        <v>107</v>
      </c>
      <c r="C111" s="17"/>
      <c r="D111" s="17"/>
      <c r="E111" s="17"/>
      <c r="F111" s="17"/>
      <c r="G111" s="17"/>
      <c r="H111" s="13"/>
      <c r="I111" s="52"/>
      <c r="J111" s="19">
        <f>IF(Table1[[#This Row],[Probation]]="Yes",0,ROUND(Table1[[#This Row],[Basic Of March 21]]*$C$3,0))</f>
        <v>0</v>
      </c>
      <c r="K111" s="19">
        <f>IF(Table1[[#This Row],[Probation]]="YES",0,ROUND(Table1[[#This Row],[Basic Of March 21]]*$H$3,0))</f>
        <v>0</v>
      </c>
      <c r="L111" s="19">
        <f>SUM(J111:K111,Table1[[#This Row],[Basic Of March 21]])</f>
        <v>0</v>
      </c>
      <c r="M111" s="19">
        <f t="shared" si="4"/>
        <v>0</v>
      </c>
      <c r="N111" s="19">
        <f>IF(Table1[[#This Row],[Probation]]="Yes",Table1[[#This Row],[Basic Of March 21]],MROUND(Table1[[#This Row],[Basic Of March 21]]*1.03,100))</f>
        <v>0</v>
      </c>
      <c r="O111" s="19">
        <f>IF(Table1[[#This Row],[Probation]]="Yes",0,ROUND(N111*$C$4,0))</f>
        <v>0</v>
      </c>
      <c r="P111" s="19">
        <f>IF(Table1[[#This Row],[Probation]]="Yes",0,ROUND(N111*$H$4,0))</f>
        <v>0</v>
      </c>
      <c r="Q111" s="19">
        <f t="shared" si="5"/>
        <v>0</v>
      </c>
      <c r="R111" s="19">
        <f t="shared" si="6"/>
        <v>0</v>
      </c>
      <c r="S111" s="19">
        <f>IF(Table1[[#This Row],[GPF/NPS]]="GPF",0,ROUND(SUM(Table1[[#This Row],[Basic Of March 21]],J111)*10%,0)*4+ROUND(SUM(N111:O111)*10%,0)*8)</f>
        <v>0</v>
      </c>
      <c r="T111" s="19">
        <f t="shared" si="7"/>
        <v>0</v>
      </c>
      <c r="U111" s="14"/>
    </row>
    <row r="112" spans="1:21" ht="20.100000000000001" customHeight="1" x14ac:dyDescent="0.25">
      <c r="A112" s="20">
        <f>IF(Table1[[#This Row],[Name of Employee]]="","",ROWS($A$1:A107))</f>
        <v>107</v>
      </c>
      <c r="B112" s="16" t="s">
        <v>108</v>
      </c>
      <c r="C112" s="17"/>
      <c r="D112" s="17"/>
      <c r="E112" s="17"/>
      <c r="F112" s="17"/>
      <c r="G112" s="17"/>
      <c r="H112" s="13"/>
      <c r="I112" s="52"/>
      <c r="J112" s="19">
        <f>IF(Table1[[#This Row],[Probation]]="Yes",0,ROUND(Table1[[#This Row],[Basic Of March 21]]*$C$3,0))</f>
        <v>0</v>
      </c>
      <c r="K112" s="19">
        <f>IF(Table1[[#This Row],[Probation]]="YES",0,ROUND(Table1[[#This Row],[Basic Of March 21]]*$H$3,0))</f>
        <v>0</v>
      </c>
      <c r="L112" s="19">
        <f>SUM(J112:K112,Table1[[#This Row],[Basic Of March 21]])</f>
        <v>0</v>
      </c>
      <c r="M112" s="19">
        <f t="shared" si="4"/>
        <v>0</v>
      </c>
      <c r="N112" s="19">
        <f>IF(Table1[[#This Row],[Probation]]="Yes",Table1[[#This Row],[Basic Of March 21]],MROUND(Table1[[#This Row],[Basic Of March 21]]*1.03,100))</f>
        <v>0</v>
      </c>
      <c r="O112" s="19">
        <f>IF(Table1[[#This Row],[Probation]]="Yes",0,ROUND(N112*$C$4,0))</f>
        <v>0</v>
      </c>
      <c r="P112" s="19">
        <f>IF(Table1[[#This Row],[Probation]]="Yes",0,ROUND(N112*$H$4,0))</f>
        <v>0</v>
      </c>
      <c r="Q112" s="19">
        <f t="shared" si="5"/>
        <v>0</v>
      </c>
      <c r="R112" s="19">
        <f t="shared" si="6"/>
        <v>0</v>
      </c>
      <c r="S112" s="19">
        <f>IF(Table1[[#This Row],[GPF/NPS]]="GPF",0,ROUND(SUM(Table1[[#This Row],[Basic Of March 21]],J112)*10%,0)*4+ROUND(SUM(N112:O112)*10%,0)*8)</f>
        <v>0</v>
      </c>
      <c r="T112" s="19">
        <f t="shared" si="7"/>
        <v>0</v>
      </c>
      <c r="U112" s="14"/>
    </row>
    <row r="113" spans="1:21" ht="20.100000000000001" customHeight="1" x14ac:dyDescent="0.25">
      <c r="A113" s="20">
        <f>IF(Table1[[#This Row],[Name of Employee]]="","",ROWS($A$1:A108))</f>
        <v>108</v>
      </c>
      <c r="B113" s="16" t="s">
        <v>84</v>
      </c>
      <c r="C113" s="17"/>
      <c r="D113" s="17"/>
      <c r="E113" s="17"/>
      <c r="F113" s="17"/>
      <c r="G113" s="17"/>
      <c r="H113" s="13"/>
      <c r="I113" s="52"/>
      <c r="J113" s="19">
        <f>IF(Table1[[#This Row],[Probation]]="Yes",0,ROUND(Table1[[#This Row],[Basic Of March 21]]*$C$3,0))</f>
        <v>0</v>
      </c>
      <c r="K113" s="19">
        <f>IF(Table1[[#This Row],[Probation]]="YES",0,ROUND(Table1[[#This Row],[Basic Of March 21]]*$H$3,0))</f>
        <v>0</v>
      </c>
      <c r="L113" s="19">
        <f>SUM(J113:K113,Table1[[#This Row],[Basic Of March 21]])</f>
        <v>0</v>
      </c>
      <c r="M113" s="19">
        <f t="shared" si="4"/>
        <v>0</v>
      </c>
      <c r="N113" s="19">
        <f>IF(Table1[[#This Row],[Probation]]="Yes",Table1[[#This Row],[Basic Of March 21]],MROUND(Table1[[#This Row],[Basic Of March 21]]*1.03,100))</f>
        <v>0</v>
      </c>
      <c r="O113" s="19">
        <f>IF(Table1[[#This Row],[Probation]]="Yes",0,ROUND(N113*$C$4,0))</f>
        <v>0</v>
      </c>
      <c r="P113" s="19">
        <f>IF(Table1[[#This Row],[Probation]]="Yes",0,ROUND(N113*$H$4,0))</f>
        <v>0</v>
      </c>
      <c r="Q113" s="19">
        <f t="shared" si="5"/>
        <v>0</v>
      </c>
      <c r="R113" s="19">
        <f t="shared" si="6"/>
        <v>0</v>
      </c>
      <c r="S113" s="19">
        <f>IF(Table1[[#This Row],[GPF/NPS]]="GPF",0,ROUND(SUM(Table1[[#This Row],[Basic Of March 21]],J113)*10%,0)*4+ROUND(SUM(N113:O113)*10%,0)*8)</f>
        <v>0</v>
      </c>
      <c r="T113" s="19">
        <f t="shared" si="7"/>
        <v>0</v>
      </c>
      <c r="U113" s="14"/>
    </row>
    <row r="114" spans="1:21" ht="20.100000000000001" customHeight="1" x14ac:dyDescent="0.25">
      <c r="A114" s="20">
        <f>IF(Table1[[#This Row],[Name of Employee]]="","",ROWS($A$1:A109))</f>
        <v>109</v>
      </c>
      <c r="B114" s="16" t="s">
        <v>85</v>
      </c>
      <c r="C114" s="17"/>
      <c r="D114" s="17"/>
      <c r="E114" s="17"/>
      <c r="F114" s="17"/>
      <c r="G114" s="17"/>
      <c r="H114" s="13"/>
      <c r="I114" s="52"/>
      <c r="J114" s="19">
        <f>IF(Table1[[#This Row],[Probation]]="Yes",0,ROUND(Table1[[#This Row],[Basic Of March 21]]*$C$3,0))</f>
        <v>0</v>
      </c>
      <c r="K114" s="19">
        <f>IF(Table1[[#This Row],[Probation]]="YES",0,ROUND(Table1[[#This Row],[Basic Of March 21]]*$H$3,0))</f>
        <v>0</v>
      </c>
      <c r="L114" s="19">
        <f>SUM(J114:K114,Table1[[#This Row],[Basic Of March 21]])</f>
        <v>0</v>
      </c>
      <c r="M114" s="19">
        <f t="shared" si="4"/>
        <v>0</v>
      </c>
      <c r="N114" s="19">
        <f>IF(Table1[[#This Row],[Probation]]="Yes",Table1[[#This Row],[Basic Of March 21]],MROUND(Table1[[#This Row],[Basic Of March 21]]*1.03,100))</f>
        <v>0</v>
      </c>
      <c r="O114" s="19">
        <f>IF(Table1[[#This Row],[Probation]]="Yes",0,ROUND(N114*$C$4,0))</f>
        <v>0</v>
      </c>
      <c r="P114" s="19">
        <f>IF(Table1[[#This Row],[Probation]]="Yes",0,ROUND(N114*$H$4,0))</f>
        <v>0</v>
      </c>
      <c r="Q114" s="19">
        <f t="shared" si="5"/>
        <v>0</v>
      </c>
      <c r="R114" s="19">
        <f t="shared" si="6"/>
        <v>0</v>
      </c>
      <c r="S114" s="19">
        <f>IF(Table1[[#This Row],[GPF/NPS]]="GPF",0,ROUND(SUM(Table1[[#This Row],[Basic Of March 21]],J114)*10%,0)*4+ROUND(SUM(N114:O114)*10%,0)*8)</f>
        <v>0</v>
      </c>
      <c r="T114" s="19">
        <f t="shared" si="7"/>
        <v>0</v>
      </c>
      <c r="U114" s="14"/>
    </row>
    <row r="115" spans="1:21" ht="20.100000000000001" customHeight="1" x14ac:dyDescent="0.25">
      <c r="A115" s="20">
        <f>IF(Table1[[#This Row],[Name of Employee]]="","",ROWS($A$1:A110))</f>
        <v>110</v>
      </c>
      <c r="B115" s="16" t="s">
        <v>86</v>
      </c>
      <c r="C115" s="17"/>
      <c r="D115" s="17"/>
      <c r="E115" s="17"/>
      <c r="F115" s="17"/>
      <c r="G115" s="17"/>
      <c r="H115" s="13"/>
      <c r="I115" s="52"/>
      <c r="J115" s="19">
        <f>IF(Table1[[#This Row],[Probation]]="Yes",0,ROUND(Table1[[#This Row],[Basic Of March 21]]*$C$3,0))</f>
        <v>0</v>
      </c>
      <c r="K115" s="19">
        <f>IF(Table1[[#This Row],[Probation]]="YES",0,ROUND(Table1[[#This Row],[Basic Of March 21]]*$H$3,0))</f>
        <v>0</v>
      </c>
      <c r="L115" s="19">
        <f>SUM(J115:K115,Table1[[#This Row],[Basic Of March 21]])</f>
        <v>0</v>
      </c>
      <c r="M115" s="19">
        <f t="shared" si="4"/>
        <v>0</v>
      </c>
      <c r="N115" s="19">
        <f>IF(Table1[[#This Row],[Probation]]="Yes",Table1[[#This Row],[Basic Of March 21]],MROUND(Table1[[#This Row],[Basic Of March 21]]*1.03,100))</f>
        <v>0</v>
      </c>
      <c r="O115" s="19">
        <f>IF(Table1[[#This Row],[Probation]]="Yes",0,ROUND(N115*$C$4,0))</f>
        <v>0</v>
      </c>
      <c r="P115" s="19">
        <f>IF(Table1[[#This Row],[Probation]]="Yes",0,ROUND(N115*$H$4,0))</f>
        <v>0</v>
      </c>
      <c r="Q115" s="19">
        <f t="shared" si="5"/>
        <v>0</v>
      </c>
      <c r="R115" s="19">
        <f t="shared" si="6"/>
        <v>0</v>
      </c>
      <c r="S115" s="19">
        <f>IF(Table1[[#This Row],[GPF/NPS]]="GPF",0,ROUND(SUM(Table1[[#This Row],[Basic Of March 21]],J115)*10%,0)*4+ROUND(SUM(N115:O115)*10%,0)*8)</f>
        <v>0</v>
      </c>
      <c r="T115" s="19">
        <f t="shared" si="7"/>
        <v>0</v>
      </c>
      <c r="U115" s="14"/>
    </row>
    <row r="116" spans="1:21" ht="20.100000000000001" customHeight="1" x14ac:dyDescent="0.25">
      <c r="A116" s="20">
        <f>IF(Table1[[#This Row],[Name of Employee]]="","",ROWS($A$1:A111))</f>
        <v>111</v>
      </c>
      <c r="B116" s="16" t="s">
        <v>87</v>
      </c>
      <c r="C116" s="17"/>
      <c r="D116" s="17"/>
      <c r="E116" s="17"/>
      <c r="F116" s="17"/>
      <c r="G116" s="17"/>
      <c r="H116" s="13"/>
      <c r="I116" s="52"/>
      <c r="J116" s="19">
        <f>IF(Table1[[#This Row],[Probation]]="Yes",0,ROUND(Table1[[#This Row],[Basic Of March 21]]*$C$3,0))</f>
        <v>0</v>
      </c>
      <c r="K116" s="19">
        <f>IF(Table1[[#This Row],[Probation]]="YES",0,ROUND(Table1[[#This Row],[Basic Of March 21]]*$H$3,0))</f>
        <v>0</v>
      </c>
      <c r="L116" s="19">
        <f>SUM(J116:K116,Table1[[#This Row],[Basic Of March 21]])</f>
        <v>0</v>
      </c>
      <c r="M116" s="19">
        <f t="shared" si="4"/>
        <v>0</v>
      </c>
      <c r="N116" s="19">
        <f>IF(Table1[[#This Row],[Probation]]="Yes",Table1[[#This Row],[Basic Of March 21]],MROUND(Table1[[#This Row],[Basic Of March 21]]*1.03,100))</f>
        <v>0</v>
      </c>
      <c r="O116" s="19">
        <f>IF(Table1[[#This Row],[Probation]]="Yes",0,ROUND(N116*$C$4,0))</f>
        <v>0</v>
      </c>
      <c r="P116" s="19">
        <f>IF(Table1[[#This Row],[Probation]]="Yes",0,ROUND(N116*$H$4,0))</f>
        <v>0</v>
      </c>
      <c r="Q116" s="19">
        <f t="shared" si="5"/>
        <v>0</v>
      </c>
      <c r="R116" s="19">
        <f t="shared" si="6"/>
        <v>0</v>
      </c>
      <c r="S116" s="19">
        <f>IF(Table1[[#This Row],[GPF/NPS]]="GPF",0,ROUND(SUM(Table1[[#This Row],[Basic Of March 21]],J116)*10%,0)*4+ROUND(SUM(N116:O116)*10%,0)*8)</f>
        <v>0</v>
      </c>
      <c r="T116" s="19">
        <f t="shared" si="7"/>
        <v>0</v>
      </c>
      <c r="U116" s="14"/>
    </row>
    <row r="117" spans="1:21" ht="20.100000000000001" customHeight="1" x14ac:dyDescent="0.25">
      <c r="A117" s="20">
        <f>IF(Table1[[#This Row],[Name of Employee]]="","",ROWS($A$1:A112))</f>
        <v>112</v>
      </c>
      <c r="B117" s="16" t="s">
        <v>88</v>
      </c>
      <c r="C117" s="17"/>
      <c r="D117" s="17"/>
      <c r="E117" s="17"/>
      <c r="F117" s="17"/>
      <c r="G117" s="17"/>
      <c r="H117" s="13"/>
      <c r="I117" s="52"/>
      <c r="J117" s="19">
        <f>IF(Table1[[#This Row],[Probation]]="Yes",0,ROUND(Table1[[#This Row],[Basic Of March 21]]*$C$3,0))</f>
        <v>0</v>
      </c>
      <c r="K117" s="19">
        <f>IF(Table1[[#This Row],[Probation]]="YES",0,ROUND(Table1[[#This Row],[Basic Of March 21]]*$H$3,0))</f>
        <v>0</v>
      </c>
      <c r="L117" s="19">
        <f>SUM(J117:K117,Table1[[#This Row],[Basic Of March 21]])</f>
        <v>0</v>
      </c>
      <c r="M117" s="19">
        <f t="shared" si="4"/>
        <v>0</v>
      </c>
      <c r="N117" s="19">
        <f>IF(Table1[[#This Row],[Probation]]="Yes",Table1[[#This Row],[Basic Of March 21]],MROUND(Table1[[#This Row],[Basic Of March 21]]*1.03,100))</f>
        <v>0</v>
      </c>
      <c r="O117" s="19">
        <f>IF(Table1[[#This Row],[Probation]]="Yes",0,ROUND(N117*$C$4,0))</f>
        <v>0</v>
      </c>
      <c r="P117" s="19">
        <f>IF(Table1[[#This Row],[Probation]]="Yes",0,ROUND(N117*$H$4,0))</f>
        <v>0</v>
      </c>
      <c r="Q117" s="19">
        <f t="shared" si="5"/>
        <v>0</v>
      </c>
      <c r="R117" s="19">
        <f t="shared" si="6"/>
        <v>0</v>
      </c>
      <c r="S117" s="19">
        <f>IF(Table1[[#This Row],[GPF/NPS]]="GPF",0,ROUND(SUM(Table1[[#This Row],[Basic Of March 21]],J117)*10%,0)*4+ROUND(SUM(N117:O117)*10%,0)*8)</f>
        <v>0</v>
      </c>
      <c r="T117" s="19">
        <f t="shared" si="7"/>
        <v>0</v>
      </c>
      <c r="U117" s="14"/>
    </row>
    <row r="118" spans="1:21" ht="20.100000000000001" customHeight="1" x14ac:dyDescent="0.25">
      <c r="A118" s="20">
        <f>IF(Table1[[#This Row],[Name of Employee]]="","",ROWS($A$1:A113))</f>
        <v>113</v>
      </c>
      <c r="B118" s="16" t="s">
        <v>89</v>
      </c>
      <c r="C118" s="17"/>
      <c r="D118" s="17"/>
      <c r="E118" s="17"/>
      <c r="F118" s="17"/>
      <c r="G118" s="17"/>
      <c r="H118" s="13"/>
      <c r="I118" s="52"/>
      <c r="J118" s="19">
        <f>IF(Table1[[#This Row],[Probation]]="Yes",0,ROUND(Table1[[#This Row],[Basic Of March 21]]*$C$3,0))</f>
        <v>0</v>
      </c>
      <c r="K118" s="19">
        <f>IF(Table1[[#This Row],[Probation]]="YES",0,ROUND(Table1[[#This Row],[Basic Of March 21]]*$H$3,0))</f>
        <v>0</v>
      </c>
      <c r="L118" s="19">
        <f>SUM(J118:K118,Table1[[#This Row],[Basic Of March 21]])</f>
        <v>0</v>
      </c>
      <c r="M118" s="19">
        <f t="shared" si="4"/>
        <v>0</v>
      </c>
      <c r="N118" s="19">
        <f>IF(Table1[[#This Row],[Probation]]="Yes",Table1[[#This Row],[Basic Of March 21]],MROUND(Table1[[#This Row],[Basic Of March 21]]*1.03,100))</f>
        <v>0</v>
      </c>
      <c r="O118" s="19">
        <f>IF(Table1[[#This Row],[Probation]]="Yes",0,ROUND(N118*$C$4,0))</f>
        <v>0</v>
      </c>
      <c r="P118" s="19">
        <f>IF(Table1[[#This Row],[Probation]]="Yes",0,ROUND(N118*$H$4,0))</f>
        <v>0</v>
      </c>
      <c r="Q118" s="19">
        <f t="shared" si="5"/>
        <v>0</v>
      </c>
      <c r="R118" s="19">
        <f t="shared" si="6"/>
        <v>0</v>
      </c>
      <c r="S118" s="19">
        <f>IF(Table1[[#This Row],[GPF/NPS]]="GPF",0,ROUND(SUM(Table1[[#This Row],[Basic Of March 21]],J118)*10%,0)*4+ROUND(SUM(N118:O118)*10%,0)*8)</f>
        <v>0</v>
      </c>
      <c r="T118" s="19">
        <f t="shared" si="7"/>
        <v>0</v>
      </c>
      <c r="U118" s="14"/>
    </row>
    <row r="119" spans="1:21" ht="20.100000000000001" customHeight="1" x14ac:dyDescent="0.25">
      <c r="A119" s="20">
        <f>IF(Table1[[#This Row],[Name of Employee]]="","",ROWS($A$1:A114))</f>
        <v>114</v>
      </c>
      <c r="B119" s="16" t="s">
        <v>90</v>
      </c>
      <c r="C119" s="17"/>
      <c r="D119" s="17"/>
      <c r="E119" s="17"/>
      <c r="F119" s="17"/>
      <c r="G119" s="17"/>
      <c r="H119" s="13"/>
      <c r="I119" s="52"/>
      <c r="J119" s="19">
        <f>IF(Table1[[#This Row],[Probation]]="Yes",0,ROUND(Table1[[#This Row],[Basic Of March 21]]*$C$3,0))</f>
        <v>0</v>
      </c>
      <c r="K119" s="19">
        <f>IF(Table1[[#This Row],[Probation]]="YES",0,ROUND(Table1[[#This Row],[Basic Of March 21]]*$H$3,0))</f>
        <v>0</v>
      </c>
      <c r="L119" s="19">
        <f>SUM(J119:K119,Table1[[#This Row],[Basic Of March 21]])</f>
        <v>0</v>
      </c>
      <c r="M119" s="19">
        <f t="shared" si="4"/>
        <v>0</v>
      </c>
      <c r="N119" s="19">
        <f>IF(Table1[[#This Row],[Probation]]="Yes",Table1[[#This Row],[Basic Of March 21]],MROUND(Table1[[#This Row],[Basic Of March 21]]*1.03,100))</f>
        <v>0</v>
      </c>
      <c r="O119" s="19">
        <f>IF(Table1[[#This Row],[Probation]]="Yes",0,ROUND(N119*$C$4,0))</f>
        <v>0</v>
      </c>
      <c r="P119" s="19">
        <f>IF(Table1[[#This Row],[Probation]]="Yes",0,ROUND(N119*$H$4,0))</f>
        <v>0</v>
      </c>
      <c r="Q119" s="19">
        <f t="shared" si="5"/>
        <v>0</v>
      </c>
      <c r="R119" s="19">
        <f t="shared" si="6"/>
        <v>0</v>
      </c>
      <c r="S119" s="19">
        <f>IF(Table1[[#This Row],[GPF/NPS]]="GPF",0,ROUND(SUM(Table1[[#This Row],[Basic Of March 21]],J119)*10%,0)*4+ROUND(SUM(N119:O119)*10%,0)*8)</f>
        <v>0</v>
      </c>
      <c r="T119" s="19">
        <f t="shared" si="7"/>
        <v>0</v>
      </c>
      <c r="U119" s="14"/>
    </row>
    <row r="120" spans="1:21" ht="20.100000000000001" customHeight="1" x14ac:dyDescent="0.25">
      <c r="A120" s="20">
        <f>IF(Table1[[#This Row],[Name of Employee]]="","",ROWS($A$1:A115))</f>
        <v>115</v>
      </c>
      <c r="B120" s="16" t="s">
        <v>91</v>
      </c>
      <c r="C120" s="17"/>
      <c r="D120" s="17"/>
      <c r="E120" s="17"/>
      <c r="F120" s="17"/>
      <c r="G120" s="17"/>
      <c r="H120" s="13"/>
      <c r="I120" s="52"/>
      <c r="J120" s="19">
        <f>IF(Table1[[#This Row],[Probation]]="Yes",0,ROUND(Table1[[#This Row],[Basic Of March 21]]*$C$3,0))</f>
        <v>0</v>
      </c>
      <c r="K120" s="19">
        <f>IF(Table1[[#This Row],[Probation]]="YES",0,ROUND(Table1[[#This Row],[Basic Of March 21]]*$H$3,0))</f>
        <v>0</v>
      </c>
      <c r="L120" s="19">
        <f>SUM(J120:K120,Table1[[#This Row],[Basic Of March 21]])</f>
        <v>0</v>
      </c>
      <c r="M120" s="19">
        <f t="shared" si="4"/>
        <v>0</v>
      </c>
      <c r="N120" s="19">
        <f>IF(Table1[[#This Row],[Probation]]="Yes",Table1[[#This Row],[Basic Of March 21]],MROUND(Table1[[#This Row],[Basic Of March 21]]*1.03,100))</f>
        <v>0</v>
      </c>
      <c r="O120" s="19">
        <f>IF(Table1[[#This Row],[Probation]]="Yes",0,ROUND(N120*$C$4,0))</f>
        <v>0</v>
      </c>
      <c r="P120" s="19">
        <f>IF(Table1[[#This Row],[Probation]]="Yes",0,ROUND(N120*$H$4,0))</f>
        <v>0</v>
      </c>
      <c r="Q120" s="19">
        <f t="shared" si="5"/>
        <v>0</v>
      </c>
      <c r="R120" s="19">
        <f t="shared" si="6"/>
        <v>0</v>
      </c>
      <c r="S120" s="19">
        <f>IF(Table1[[#This Row],[GPF/NPS]]="GPF",0,ROUND(SUM(Table1[[#This Row],[Basic Of March 21]],J120)*10%,0)*4+ROUND(SUM(N120:O120)*10%,0)*8)</f>
        <v>0</v>
      </c>
      <c r="T120" s="19">
        <f t="shared" si="7"/>
        <v>0</v>
      </c>
      <c r="U120" s="14"/>
    </row>
    <row r="121" spans="1:21" ht="20.100000000000001" customHeight="1" x14ac:dyDescent="0.25">
      <c r="A121" s="20">
        <f>IF(Table1[[#This Row],[Name of Employee]]="","",ROWS($A$1:A116))</f>
        <v>116</v>
      </c>
      <c r="B121" s="16" t="s">
        <v>92</v>
      </c>
      <c r="C121" s="17"/>
      <c r="D121" s="17"/>
      <c r="E121" s="17"/>
      <c r="F121" s="17"/>
      <c r="G121" s="17"/>
      <c r="H121" s="13"/>
      <c r="I121" s="52"/>
      <c r="J121" s="19">
        <f>IF(Table1[[#This Row],[Probation]]="Yes",0,ROUND(Table1[[#This Row],[Basic Of March 21]]*$C$3,0))</f>
        <v>0</v>
      </c>
      <c r="K121" s="19">
        <f>IF(Table1[[#This Row],[Probation]]="YES",0,ROUND(Table1[[#This Row],[Basic Of March 21]]*$H$3,0))</f>
        <v>0</v>
      </c>
      <c r="L121" s="19">
        <f>SUM(J121:K121,Table1[[#This Row],[Basic Of March 21]])</f>
        <v>0</v>
      </c>
      <c r="M121" s="19">
        <f t="shared" si="4"/>
        <v>0</v>
      </c>
      <c r="N121" s="19">
        <f>IF(Table1[[#This Row],[Probation]]="Yes",Table1[[#This Row],[Basic Of March 21]],MROUND(Table1[[#This Row],[Basic Of March 21]]*1.03,100))</f>
        <v>0</v>
      </c>
      <c r="O121" s="19">
        <f>IF(Table1[[#This Row],[Probation]]="Yes",0,ROUND(N121*$C$4,0))</f>
        <v>0</v>
      </c>
      <c r="P121" s="19">
        <f>IF(Table1[[#This Row],[Probation]]="Yes",0,ROUND(N121*$H$4,0))</f>
        <v>0</v>
      </c>
      <c r="Q121" s="19">
        <f t="shared" si="5"/>
        <v>0</v>
      </c>
      <c r="R121" s="19">
        <f t="shared" si="6"/>
        <v>0</v>
      </c>
      <c r="S121" s="19">
        <f>IF(Table1[[#This Row],[GPF/NPS]]="GPF",0,ROUND(SUM(Table1[[#This Row],[Basic Of March 21]],J121)*10%,0)*4+ROUND(SUM(N121:O121)*10%,0)*8)</f>
        <v>0</v>
      </c>
      <c r="T121" s="19">
        <f t="shared" si="7"/>
        <v>0</v>
      </c>
      <c r="U121" s="14"/>
    </row>
    <row r="122" spans="1:21" ht="20.100000000000001" customHeight="1" x14ac:dyDescent="0.25">
      <c r="A122" s="20">
        <f>IF(Table1[[#This Row],[Name of Employee]]="","",ROWS($A$1:A117))</f>
        <v>117</v>
      </c>
      <c r="B122" s="16" t="s">
        <v>93</v>
      </c>
      <c r="C122" s="17"/>
      <c r="D122" s="17"/>
      <c r="E122" s="17"/>
      <c r="F122" s="17"/>
      <c r="G122" s="17"/>
      <c r="H122" s="13"/>
      <c r="I122" s="52"/>
      <c r="J122" s="19">
        <f>IF(Table1[[#This Row],[Probation]]="Yes",0,ROUND(Table1[[#This Row],[Basic Of March 21]]*$C$3,0))</f>
        <v>0</v>
      </c>
      <c r="K122" s="19">
        <f>IF(Table1[[#This Row],[Probation]]="YES",0,ROUND(Table1[[#This Row],[Basic Of March 21]]*$H$3,0))</f>
        <v>0</v>
      </c>
      <c r="L122" s="19">
        <f>SUM(J122:K122,Table1[[#This Row],[Basic Of March 21]])</f>
        <v>0</v>
      </c>
      <c r="M122" s="19">
        <f t="shared" si="4"/>
        <v>0</v>
      </c>
      <c r="N122" s="19">
        <f>IF(Table1[[#This Row],[Probation]]="Yes",Table1[[#This Row],[Basic Of March 21]],MROUND(Table1[[#This Row],[Basic Of March 21]]*1.03,100))</f>
        <v>0</v>
      </c>
      <c r="O122" s="19">
        <f>IF(Table1[[#This Row],[Probation]]="Yes",0,ROUND(N122*$C$4,0))</f>
        <v>0</v>
      </c>
      <c r="P122" s="19">
        <f>IF(Table1[[#This Row],[Probation]]="Yes",0,ROUND(N122*$H$4,0))</f>
        <v>0</v>
      </c>
      <c r="Q122" s="19">
        <f t="shared" si="5"/>
        <v>0</v>
      </c>
      <c r="R122" s="19">
        <f t="shared" si="6"/>
        <v>0</v>
      </c>
      <c r="S122" s="19">
        <f>IF(Table1[[#This Row],[GPF/NPS]]="GPF",0,ROUND(SUM(Table1[[#This Row],[Basic Of March 21]],J122)*10%,0)*4+ROUND(SUM(N122:O122)*10%,0)*8)</f>
        <v>0</v>
      </c>
      <c r="T122" s="19">
        <f t="shared" si="7"/>
        <v>0</v>
      </c>
      <c r="U122" s="14"/>
    </row>
    <row r="123" spans="1:21" ht="20.100000000000001" customHeight="1" x14ac:dyDescent="0.25">
      <c r="A123" s="20">
        <f>IF(Table1[[#This Row],[Name of Employee]]="","",ROWS($A$1:A118))</f>
        <v>118</v>
      </c>
      <c r="B123" s="16" t="s">
        <v>94</v>
      </c>
      <c r="C123" s="17"/>
      <c r="D123" s="17"/>
      <c r="E123" s="17"/>
      <c r="F123" s="17"/>
      <c r="G123" s="17"/>
      <c r="H123" s="13"/>
      <c r="I123" s="52"/>
      <c r="J123" s="19">
        <f>IF(Table1[[#This Row],[Probation]]="Yes",0,ROUND(Table1[[#This Row],[Basic Of March 21]]*$C$3,0))</f>
        <v>0</v>
      </c>
      <c r="K123" s="19">
        <f>IF(Table1[[#This Row],[Probation]]="YES",0,ROUND(Table1[[#This Row],[Basic Of March 21]]*$H$3,0))</f>
        <v>0</v>
      </c>
      <c r="L123" s="19">
        <f>SUM(J123:K123,Table1[[#This Row],[Basic Of March 21]])</f>
        <v>0</v>
      </c>
      <c r="M123" s="19">
        <f t="shared" si="4"/>
        <v>0</v>
      </c>
      <c r="N123" s="19">
        <f>IF(Table1[[#This Row],[Probation]]="Yes",Table1[[#This Row],[Basic Of March 21]],MROUND(Table1[[#This Row],[Basic Of March 21]]*1.03,100))</f>
        <v>0</v>
      </c>
      <c r="O123" s="19">
        <f>IF(Table1[[#This Row],[Probation]]="Yes",0,ROUND(N123*$C$4,0))</f>
        <v>0</v>
      </c>
      <c r="P123" s="19">
        <f>IF(Table1[[#This Row],[Probation]]="Yes",0,ROUND(N123*$H$4,0))</f>
        <v>0</v>
      </c>
      <c r="Q123" s="19">
        <f t="shared" si="5"/>
        <v>0</v>
      </c>
      <c r="R123" s="19">
        <f t="shared" si="6"/>
        <v>0</v>
      </c>
      <c r="S123" s="19">
        <f>IF(Table1[[#This Row],[GPF/NPS]]="GPF",0,ROUND(SUM(Table1[[#This Row],[Basic Of March 21]],J123)*10%,0)*4+ROUND(SUM(N123:O123)*10%,0)*8)</f>
        <v>0</v>
      </c>
      <c r="T123" s="19">
        <f t="shared" si="7"/>
        <v>0</v>
      </c>
      <c r="U123" s="14"/>
    </row>
    <row r="124" spans="1:21" ht="20.100000000000001" customHeight="1" x14ac:dyDescent="0.25">
      <c r="A124" s="20">
        <f>IF(Table1[[#This Row],[Name of Employee]]="","",ROWS($A$1:A119))</f>
        <v>119</v>
      </c>
      <c r="B124" s="16" t="s">
        <v>95</v>
      </c>
      <c r="C124" s="17"/>
      <c r="D124" s="17"/>
      <c r="E124" s="17"/>
      <c r="F124" s="17"/>
      <c r="G124" s="17"/>
      <c r="H124" s="13"/>
      <c r="I124" s="52"/>
      <c r="J124" s="19">
        <f>IF(Table1[[#This Row],[Probation]]="Yes",0,ROUND(Table1[[#This Row],[Basic Of March 21]]*$C$3,0))</f>
        <v>0</v>
      </c>
      <c r="K124" s="19">
        <f>IF(Table1[[#This Row],[Probation]]="YES",0,ROUND(Table1[[#This Row],[Basic Of March 21]]*$H$3,0))</f>
        <v>0</v>
      </c>
      <c r="L124" s="19">
        <f>SUM(J124:K124,Table1[[#This Row],[Basic Of March 21]])</f>
        <v>0</v>
      </c>
      <c r="M124" s="19">
        <f t="shared" si="4"/>
        <v>0</v>
      </c>
      <c r="N124" s="19">
        <f>IF(Table1[[#This Row],[Probation]]="Yes",Table1[[#This Row],[Basic Of March 21]],MROUND(Table1[[#This Row],[Basic Of March 21]]*1.03,100))</f>
        <v>0</v>
      </c>
      <c r="O124" s="19">
        <f>IF(Table1[[#This Row],[Probation]]="Yes",0,ROUND(N124*$C$4,0))</f>
        <v>0</v>
      </c>
      <c r="P124" s="19">
        <f>IF(Table1[[#This Row],[Probation]]="Yes",0,ROUND(N124*$H$4,0))</f>
        <v>0</v>
      </c>
      <c r="Q124" s="19">
        <f t="shared" si="5"/>
        <v>0</v>
      </c>
      <c r="R124" s="19">
        <f t="shared" si="6"/>
        <v>0</v>
      </c>
      <c r="S124" s="19">
        <f>IF(Table1[[#This Row],[GPF/NPS]]="GPF",0,ROUND(SUM(Table1[[#This Row],[Basic Of March 21]],J124)*10%,0)*4+ROUND(SUM(N124:O124)*10%,0)*8)</f>
        <v>0</v>
      </c>
      <c r="T124" s="19">
        <f t="shared" si="7"/>
        <v>0</v>
      </c>
      <c r="U124" s="14"/>
    </row>
    <row r="125" spans="1:21" ht="20.100000000000001" customHeight="1" x14ac:dyDescent="0.25">
      <c r="A125" s="20">
        <f>IF(Table1[[#This Row],[Name of Employee]]="","",ROWS($A$1:A120))</f>
        <v>120</v>
      </c>
      <c r="B125" s="16" t="s">
        <v>96</v>
      </c>
      <c r="C125" s="17"/>
      <c r="D125" s="17"/>
      <c r="E125" s="17"/>
      <c r="F125" s="17"/>
      <c r="G125" s="17"/>
      <c r="H125" s="13"/>
      <c r="I125" s="52"/>
      <c r="J125" s="19">
        <f>IF(Table1[[#This Row],[Probation]]="Yes",0,ROUND(Table1[[#This Row],[Basic Of March 21]]*$C$3,0))</f>
        <v>0</v>
      </c>
      <c r="K125" s="19">
        <f>IF(Table1[[#This Row],[Probation]]="YES",0,ROUND(Table1[[#This Row],[Basic Of March 21]]*$H$3,0))</f>
        <v>0</v>
      </c>
      <c r="L125" s="19">
        <f>SUM(J125:K125,Table1[[#This Row],[Basic Of March 21]])</f>
        <v>0</v>
      </c>
      <c r="M125" s="19">
        <f t="shared" si="4"/>
        <v>0</v>
      </c>
      <c r="N125" s="19">
        <f>IF(Table1[[#This Row],[Probation]]="Yes",Table1[[#This Row],[Basic Of March 21]],MROUND(Table1[[#This Row],[Basic Of March 21]]*1.03,100))</f>
        <v>0</v>
      </c>
      <c r="O125" s="19">
        <f>IF(Table1[[#This Row],[Probation]]="Yes",0,ROUND(N125*$C$4,0))</f>
        <v>0</v>
      </c>
      <c r="P125" s="19">
        <f>IF(Table1[[#This Row],[Probation]]="Yes",0,ROUND(N125*$H$4,0))</f>
        <v>0</v>
      </c>
      <c r="Q125" s="19">
        <f t="shared" si="5"/>
        <v>0</v>
      </c>
      <c r="R125" s="19">
        <f t="shared" si="6"/>
        <v>0</v>
      </c>
      <c r="S125" s="19">
        <f>IF(Table1[[#This Row],[GPF/NPS]]="GPF",0,ROUND(SUM(Table1[[#This Row],[Basic Of March 21]],J125)*10%,0)*4+ROUND(SUM(N125:O125)*10%,0)*8)</f>
        <v>0</v>
      </c>
      <c r="T125" s="19">
        <f t="shared" si="7"/>
        <v>0</v>
      </c>
      <c r="U125" s="14"/>
    </row>
    <row r="126" spans="1:21" ht="20.100000000000001" customHeight="1" x14ac:dyDescent="0.25">
      <c r="A126" s="20">
        <f>IF(Table1[[#This Row],[Name of Employee]]="","",ROWS($A$1:A121))</f>
        <v>121</v>
      </c>
      <c r="B126" s="16" t="s">
        <v>97</v>
      </c>
      <c r="C126" s="17"/>
      <c r="D126" s="17"/>
      <c r="E126" s="17"/>
      <c r="F126" s="17"/>
      <c r="G126" s="17"/>
      <c r="H126" s="13"/>
      <c r="I126" s="52"/>
      <c r="J126" s="19">
        <f>IF(Table1[[#This Row],[Probation]]="Yes",0,ROUND(Table1[[#This Row],[Basic Of March 21]]*$C$3,0))</f>
        <v>0</v>
      </c>
      <c r="K126" s="19">
        <f>IF(Table1[[#This Row],[Probation]]="YES",0,ROUND(Table1[[#This Row],[Basic Of March 21]]*$H$3,0))</f>
        <v>0</v>
      </c>
      <c r="L126" s="19">
        <f>SUM(J126:K126,Table1[[#This Row],[Basic Of March 21]])</f>
        <v>0</v>
      </c>
      <c r="M126" s="19">
        <f t="shared" si="4"/>
        <v>0</v>
      </c>
      <c r="N126" s="19">
        <f>IF(Table1[[#This Row],[Probation]]="Yes",Table1[[#This Row],[Basic Of March 21]],MROUND(Table1[[#This Row],[Basic Of March 21]]*1.03,100))</f>
        <v>0</v>
      </c>
      <c r="O126" s="19">
        <f>IF(Table1[[#This Row],[Probation]]="Yes",0,ROUND(N126*$C$4,0))</f>
        <v>0</v>
      </c>
      <c r="P126" s="19">
        <f>IF(Table1[[#This Row],[Probation]]="Yes",0,ROUND(N126*$H$4,0))</f>
        <v>0</v>
      </c>
      <c r="Q126" s="19">
        <f t="shared" si="5"/>
        <v>0</v>
      </c>
      <c r="R126" s="19">
        <f t="shared" si="6"/>
        <v>0</v>
      </c>
      <c r="S126" s="19">
        <f>IF(Table1[[#This Row],[GPF/NPS]]="GPF",0,ROUND(SUM(Table1[[#This Row],[Basic Of March 21]],J126)*10%,0)*4+ROUND(SUM(N126:O126)*10%,0)*8)</f>
        <v>0</v>
      </c>
      <c r="T126" s="19">
        <f t="shared" si="7"/>
        <v>0</v>
      </c>
      <c r="U126" s="14"/>
    </row>
    <row r="127" spans="1:21" ht="20.100000000000001" customHeight="1" x14ac:dyDescent="0.25">
      <c r="A127" s="20">
        <f>IF(Table1[[#This Row],[Name of Employee]]="","",ROWS($A$1:A122))</f>
        <v>122</v>
      </c>
      <c r="B127" s="16" t="s">
        <v>98</v>
      </c>
      <c r="C127" s="17"/>
      <c r="D127" s="17"/>
      <c r="E127" s="17"/>
      <c r="F127" s="17"/>
      <c r="G127" s="17"/>
      <c r="H127" s="13"/>
      <c r="I127" s="52"/>
      <c r="J127" s="19">
        <f>IF(Table1[[#This Row],[Probation]]="Yes",0,ROUND(Table1[[#This Row],[Basic Of March 21]]*$C$3,0))</f>
        <v>0</v>
      </c>
      <c r="K127" s="19">
        <f>IF(Table1[[#This Row],[Probation]]="YES",0,ROUND(Table1[[#This Row],[Basic Of March 21]]*$H$3,0))</f>
        <v>0</v>
      </c>
      <c r="L127" s="19">
        <f>SUM(J127:K127,Table1[[#This Row],[Basic Of March 21]])</f>
        <v>0</v>
      </c>
      <c r="M127" s="19">
        <f t="shared" si="4"/>
        <v>0</v>
      </c>
      <c r="N127" s="19">
        <f>IF(Table1[[#This Row],[Probation]]="Yes",Table1[[#This Row],[Basic Of March 21]],MROUND(Table1[[#This Row],[Basic Of March 21]]*1.03,100))</f>
        <v>0</v>
      </c>
      <c r="O127" s="19">
        <f>IF(Table1[[#This Row],[Probation]]="Yes",0,ROUND(N127*$C$4,0))</f>
        <v>0</v>
      </c>
      <c r="P127" s="19">
        <f>IF(Table1[[#This Row],[Probation]]="Yes",0,ROUND(N127*$H$4,0))</f>
        <v>0</v>
      </c>
      <c r="Q127" s="19">
        <f t="shared" si="5"/>
        <v>0</v>
      </c>
      <c r="R127" s="19">
        <f t="shared" si="6"/>
        <v>0</v>
      </c>
      <c r="S127" s="19">
        <f>IF(Table1[[#This Row],[GPF/NPS]]="GPF",0,ROUND(SUM(Table1[[#This Row],[Basic Of March 21]],J127)*10%,0)*4+ROUND(SUM(N127:O127)*10%,0)*8)</f>
        <v>0</v>
      </c>
      <c r="T127" s="19">
        <f t="shared" si="7"/>
        <v>0</v>
      </c>
      <c r="U127" s="14"/>
    </row>
    <row r="128" spans="1:21" ht="20.100000000000001" customHeight="1" x14ac:dyDescent="0.25">
      <c r="A128" s="20">
        <f>IF(Table1[[#This Row],[Name of Employee]]="","",ROWS($A$1:A123))</f>
        <v>123</v>
      </c>
      <c r="B128" s="16" t="s">
        <v>109</v>
      </c>
      <c r="C128" s="17"/>
      <c r="D128" s="17"/>
      <c r="E128" s="17"/>
      <c r="F128" s="17"/>
      <c r="G128" s="17"/>
      <c r="H128" s="13"/>
      <c r="I128" s="52"/>
      <c r="J128" s="19">
        <f>IF(Table1[[#This Row],[Probation]]="Yes",0,ROUND(Table1[[#This Row],[Basic Of March 21]]*$C$3,0))</f>
        <v>0</v>
      </c>
      <c r="K128" s="19">
        <f>IF(Table1[[#This Row],[Probation]]="YES",0,ROUND(Table1[[#This Row],[Basic Of March 21]]*$H$3,0))</f>
        <v>0</v>
      </c>
      <c r="L128" s="19">
        <f>SUM(J128:K128,Table1[[#This Row],[Basic Of March 21]])</f>
        <v>0</v>
      </c>
      <c r="M128" s="19">
        <f t="shared" si="4"/>
        <v>0</v>
      </c>
      <c r="N128" s="19">
        <f>IF(Table1[[#This Row],[Probation]]="Yes",Table1[[#This Row],[Basic Of March 21]],MROUND(Table1[[#This Row],[Basic Of March 21]]*1.03,100))</f>
        <v>0</v>
      </c>
      <c r="O128" s="19">
        <f>IF(Table1[[#This Row],[Probation]]="Yes",0,ROUND(N128*$C$4,0))</f>
        <v>0</v>
      </c>
      <c r="P128" s="19">
        <f>IF(Table1[[#This Row],[Probation]]="Yes",0,ROUND(N128*$H$4,0))</f>
        <v>0</v>
      </c>
      <c r="Q128" s="19">
        <f t="shared" si="5"/>
        <v>0</v>
      </c>
      <c r="R128" s="19">
        <f t="shared" si="6"/>
        <v>0</v>
      </c>
      <c r="S128" s="19">
        <f>IF(Table1[[#This Row],[GPF/NPS]]="GPF",0,ROUND(SUM(Table1[[#This Row],[Basic Of March 21]],J128)*10%,0)*4+ROUND(SUM(N128:O128)*10%,0)*8)</f>
        <v>0</v>
      </c>
      <c r="T128" s="19">
        <f t="shared" si="7"/>
        <v>0</v>
      </c>
      <c r="U128" s="14"/>
    </row>
    <row r="129" spans="1:21" ht="20.100000000000001" customHeight="1" x14ac:dyDescent="0.25">
      <c r="A129" s="20">
        <f>IF(Table1[[#This Row],[Name of Employee]]="","",ROWS($A$1:A124))</f>
        <v>124</v>
      </c>
      <c r="B129" s="16" t="s">
        <v>99</v>
      </c>
      <c r="C129" s="17"/>
      <c r="D129" s="17"/>
      <c r="E129" s="17"/>
      <c r="F129" s="17"/>
      <c r="G129" s="17"/>
      <c r="H129" s="13"/>
      <c r="I129" s="52"/>
      <c r="J129" s="19">
        <f>IF(Table1[[#This Row],[Probation]]="Yes",0,ROUND(Table1[[#This Row],[Basic Of March 21]]*$C$3,0))</f>
        <v>0</v>
      </c>
      <c r="K129" s="19">
        <f>IF(Table1[[#This Row],[Probation]]="YES",0,ROUND(Table1[[#This Row],[Basic Of March 21]]*$H$3,0))</f>
        <v>0</v>
      </c>
      <c r="L129" s="19">
        <f>SUM(J129:K129,Table1[[#This Row],[Basic Of March 21]])</f>
        <v>0</v>
      </c>
      <c r="M129" s="19">
        <f t="shared" si="4"/>
        <v>0</v>
      </c>
      <c r="N129" s="19">
        <f>IF(Table1[[#This Row],[Probation]]="Yes",Table1[[#This Row],[Basic Of March 21]],MROUND(Table1[[#This Row],[Basic Of March 21]]*1.03,100))</f>
        <v>0</v>
      </c>
      <c r="O129" s="19">
        <f>IF(Table1[[#This Row],[Probation]]="Yes",0,ROUND(N129*$C$4,0))</f>
        <v>0</v>
      </c>
      <c r="P129" s="19">
        <f>IF(Table1[[#This Row],[Probation]]="Yes",0,ROUND(N129*$H$4,0))</f>
        <v>0</v>
      </c>
      <c r="Q129" s="19">
        <f t="shared" si="5"/>
        <v>0</v>
      </c>
      <c r="R129" s="19">
        <f t="shared" si="6"/>
        <v>0</v>
      </c>
      <c r="S129" s="19">
        <f>IF(Table1[[#This Row],[GPF/NPS]]="GPF",0,ROUND(SUM(Table1[[#This Row],[Basic Of March 21]],J129)*10%,0)*4+ROUND(SUM(N129:O129)*10%,0)*8)</f>
        <v>0</v>
      </c>
      <c r="T129" s="19">
        <f t="shared" si="7"/>
        <v>0</v>
      </c>
      <c r="U129" s="14"/>
    </row>
    <row r="130" spans="1:21" ht="20.100000000000001" customHeight="1" x14ac:dyDescent="0.25">
      <c r="A130" s="20">
        <f>IF(Table1[[#This Row],[Name of Employee]]="","",ROWS($A$1:A125))</f>
        <v>125</v>
      </c>
      <c r="B130" s="16" t="s">
        <v>100</v>
      </c>
      <c r="C130" s="17"/>
      <c r="D130" s="17"/>
      <c r="E130" s="17"/>
      <c r="F130" s="17"/>
      <c r="G130" s="17"/>
      <c r="H130" s="13"/>
      <c r="I130" s="52"/>
      <c r="J130" s="19">
        <f>IF(Table1[[#This Row],[Probation]]="Yes",0,ROUND(Table1[[#This Row],[Basic Of March 21]]*$C$3,0))</f>
        <v>0</v>
      </c>
      <c r="K130" s="19">
        <f>IF(Table1[[#This Row],[Probation]]="YES",0,ROUND(Table1[[#This Row],[Basic Of March 21]]*$H$3,0))</f>
        <v>0</v>
      </c>
      <c r="L130" s="19">
        <f>SUM(J130:K130,Table1[[#This Row],[Basic Of March 21]])</f>
        <v>0</v>
      </c>
      <c r="M130" s="19">
        <f t="shared" si="4"/>
        <v>0</v>
      </c>
      <c r="N130" s="19">
        <f>IF(Table1[[#This Row],[Probation]]="Yes",Table1[[#This Row],[Basic Of March 21]],MROUND(Table1[[#This Row],[Basic Of March 21]]*1.03,100))</f>
        <v>0</v>
      </c>
      <c r="O130" s="19">
        <f>IF(Table1[[#This Row],[Probation]]="Yes",0,ROUND(N130*$C$4,0))</f>
        <v>0</v>
      </c>
      <c r="P130" s="19">
        <f>IF(Table1[[#This Row],[Probation]]="Yes",0,ROUND(N130*$H$4,0))</f>
        <v>0</v>
      </c>
      <c r="Q130" s="19">
        <f t="shared" si="5"/>
        <v>0</v>
      </c>
      <c r="R130" s="19">
        <f t="shared" si="6"/>
        <v>0</v>
      </c>
      <c r="S130" s="19">
        <f>IF(Table1[[#This Row],[GPF/NPS]]="GPF",0,ROUND(SUM(Table1[[#This Row],[Basic Of March 21]],J130)*10%,0)*4+ROUND(SUM(N130:O130)*10%,0)*8)</f>
        <v>0</v>
      </c>
      <c r="T130" s="19">
        <f t="shared" si="7"/>
        <v>0</v>
      </c>
      <c r="U130" s="14"/>
    </row>
    <row r="131" spans="1:21" ht="20.100000000000001" customHeight="1" x14ac:dyDescent="0.25">
      <c r="A131" s="20">
        <f>IF(Table1[[#This Row],[Name of Employee]]="","",ROWS($A$1:A126))</f>
        <v>126</v>
      </c>
      <c r="B131" s="16" t="s">
        <v>101</v>
      </c>
      <c r="C131" s="17"/>
      <c r="D131" s="17"/>
      <c r="E131" s="17"/>
      <c r="F131" s="17"/>
      <c r="G131" s="17"/>
      <c r="H131" s="13"/>
      <c r="I131" s="52"/>
      <c r="J131" s="19">
        <f>IF(Table1[[#This Row],[Probation]]="Yes",0,ROUND(Table1[[#This Row],[Basic Of March 21]]*$C$3,0))</f>
        <v>0</v>
      </c>
      <c r="K131" s="19">
        <f>IF(Table1[[#This Row],[Probation]]="YES",0,ROUND(Table1[[#This Row],[Basic Of March 21]]*$H$3,0))</f>
        <v>0</v>
      </c>
      <c r="L131" s="19">
        <f>SUM(J131:K131,Table1[[#This Row],[Basic Of March 21]])</f>
        <v>0</v>
      </c>
      <c r="M131" s="19">
        <f t="shared" si="4"/>
        <v>0</v>
      </c>
      <c r="N131" s="19">
        <f>IF(Table1[[#This Row],[Probation]]="Yes",Table1[[#This Row],[Basic Of March 21]],MROUND(Table1[[#This Row],[Basic Of March 21]]*1.03,100))</f>
        <v>0</v>
      </c>
      <c r="O131" s="19">
        <f>IF(Table1[[#This Row],[Probation]]="Yes",0,ROUND(N131*$C$4,0))</f>
        <v>0</v>
      </c>
      <c r="P131" s="19">
        <f>IF(Table1[[#This Row],[Probation]]="Yes",0,ROUND(N131*$H$4,0))</f>
        <v>0</v>
      </c>
      <c r="Q131" s="19">
        <f t="shared" si="5"/>
        <v>0</v>
      </c>
      <c r="R131" s="19">
        <f t="shared" si="6"/>
        <v>0</v>
      </c>
      <c r="S131" s="19">
        <f>IF(Table1[[#This Row],[GPF/NPS]]="GPF",0,ROUND(SUM(Table1[[#This Row],[Basic Of March 21]],J131)*10%,0)*4+ROUND(SUM(N131:O131)*10%,0)*8)</f>
        <v>0</v>
      </c>
      <c r="T131" s="19">
        <f t="shared" si="7"/>
        <v>0</v>
      </c>
      <c r="U131" s="14"/>
    </row>
    <row r="132" spans="1:21" ht="20.100000000000001" customHeight="1" x14ac:dyDescent="0.25">
      <c r="A132" s="20">
        <f>IF(Table1[[#This Row],[Name of Employee]]="","",ROWS($A$1:A127))</f>
        <v>127</v>
      </c>
      <c r="B132" s="16" t="s">
        <v>102</v>
      </c>
      <c r="C132" s="17"/>
      <c r="D132" s="17"/>
      <c r="E132" s="17"/>
      <c r="F132" s="17"/>
      <c r="G132" s="17"/>
      <c r="H132" s="13"/>
      <c r="I132" s="52"/>
      <c r="J132" s="19">
        <f>IF(Table1[[#This Row],[Probation]]="Yes",0,ROUND(Table1[[#This Row],[Basic Of March 21]]*$C$3,0))</f>
        <v>0</v>
      </c>
      <c r="K132" s="19">
        <f>IF(Table1[[#This Row],[Probation]]="YES",0,ROUND(Table1[[#This Row],[Basic Of March 21]]*$H$3,0))</f>
        <v>0</v>
      </c>
      <c r="L132" s="19">
        <f>SUM(J132:K132,Table1[[#This Row],[Basic Of March 21]])</f>
        <v>0</v>
      </c>
      <c r="M132" s="19">
        <f t="shared" si="4"/>
        <v>0</v>
      </c>
      <c r="N132" s="19">
        <f>IF(Table1[[#This Row],[Probation]]="Yes",Table1[[#This Row],[Basic Of March 21]],MROUND(Table1[[#This Row],[Basic Of March 21]]*1.03,100))</f>
        <v>0</v>
      </c>
      <c r="O132" s="19">
        <f>IF(Table1[[#This Row],[Probation]]="Yes",0,ROUND(N132*$C$4,0))</f>
        <v>0</v>
      </c>
      <c r="P132" s="19">
        <f>IF(Table1[[#This Row],[Probation]]="Yes",0,ROUND(N132*$H$4,0))</f>
        <v>0</v>
      </c>
      <c r="Q132" s="19">
        <f t="shared" si="5"/>
        <v>0</v>
      </c>
      <c r="R132" s="19">
        <f t="shared" si="6"/>
        <v>0</v>
      </c>
      <c r="S132" s="19">
        <f>IF(Table1[[#This Row],[GPF/NPS]]="GPF",0,ROUND(SUM(Table1[[#This Row],[Basic Of March 21]],J132)*10%,0)*4+ROUND(SUM(N132:O132)*10%,0)*8)</f>
        <v>0</v>
      </c>
      <c r="T132" s="19">
        <f t="shared" si="7"/>
        <v>0</v>
      </c>
      <c r="U132" s="14"/>
    </row>
    <row r="133" spans="1:21" ht="20.100000000000001" customHeight="1" x14ac:dyDescent="0.25">
      <c r="A133" s="20">
        <f>IF(Table1[[#This Row],[Name of Employee]]="","",ROWS($A$1:A128))</f>
        <v>128</v>
      </c>
      <c r="B133" s="16" t="s">
        <v>103</v>
      </c>
      <c r="C133" s="17"/>
      <c r="D133" s="17"/>
      <c r="E133" s="17"/>
      <c r="F133" s="17"/>
      <c r="G133" s="17"/>
      <c r="H133" s="13"/>
      <c r="I133" s="52"/>
      <c r="J133" s="19">
        <f>IF(Table1[[#This Row],[Probation]]="Yes",0,ROUND(Table1[[#This Row],[Basic Of March 21]]*$C$3,0))</f>
        <v>0</v>
      </c>
      <c r="K133" s="19">
        <f>IF(Table1[[#This Row],[Probation]]="YES",0,ROUND(Table1[[#This Row],[Basic Of March 21]]*$H$3,0))</f>
        <v>0</v>
      </c>
      <c r="L133" s="19">
        <f>SUM(J133:K133,Table1[[#This Row],[Basic Of March 21]])</f>
        <v>0</v>
      </c>
      <c r="M133" s="19">
        <f t="shared" si="4"/>
        <v>0</v>
      </c>
      <c r="N133" s="19">
        <f>IF(Table1[[#This Row],[Probation]]="Yes",Table1[[#This Row],[Basic Of March 21]],MROUND(Table1[[#This Row],[Basic Of March 21]]*1.03,100))</f>
        <v>0</v>
      </c>
      <c r="O133" s="19">
        <f>IF(Table1[[#This Row],[Probation]]="Yes",0,ROUND(N133*$C$4,0))</f>
        <v>0</v>
      </c>
      <c r="P133" s="19">
        <f>IF(Table1[[#This Row],[Probation]]="Yes",0,ROUND(N133*$H$4,0))</f>
        <v>0</v>
      </c>
      <c r="Q133" s="19">
        <f t="shared" si="5"/>
        <v>0</v>
      </c>
      <c r="R133" s="19">
        <f t="shared" si="6"/>
        <v>0</v>
      </c>
      <c r="S133" s="19">
        <f>IF(Table1[[#This Row],[GPF/NPS]]="GPF",0,ROUND(SUM(Table1[[#This Row],[Basic Of March 21]],J133)*10%,0)*4+ROUND(SUM(N133:O133)*10%,0)*8)</f>
        <v>0</v>
      </c>
      <c r="T133" s="19">
        <f t="shared" si="7"/>
        <v>0</v>
      </c>
      <c r="U133" s="14"/>
    </row>
    <row r="134" spans="1:21" ht="20.100000000000001" customHeight="1" x14ac:dyDescent="0.25">
      <c r="A134" s="20">
        <f>IF(Table1[[#This Row],[Name of Employee]]="","",ROWS($A$1:A129))</f>
        <v>129</v>
      </c>
      <c r="B134" s="16" t="s">
        <v>104</v>
      </c>
      <c r="C134" s="17"/>
      <c r="D134" s="17"/>
      <c r="E134" s="17"/>
      <c r="F134" s="17"/>
      <c r="G134" s="17"/>
      <c r="H134" s="13"/>
      <c r="I134" s="52"/>
      <c r="J134" s="19">
        <f>IF(Table1[[#This Row],[Probation]]="Yes",0,ROUND(Table1[[#This Row],[Basic Of March 21]]*$C$3,0))</f>
        <v>0</v>
      </c>
      <c r="K134" s="19">
        <f>IF(Table1[[#This Row],[Probation]]="YES",0,ROUND(Table1[[#This Row],[Basic Of March 21]]*$H$3,0))</f>
        <v>0</v>
      </c>
      <c r="L134" s="19">
        <f>SUM(J134:K134,Table1[[#This Row],[Basic Of March 21]])</f>
        <v>0</v>
      </c>
      <c r="M134" s="19">
        <f t="shared" si="4"/>
        <v>0</v>
      </c>
      <c r="N134" s="19">
        <f>IF(Table1[[#This Row],[Probation]]="Yes",Table1[[#This Row],[Basic Of March 21]],MROUND(Table1[[#This Row],[Basic Of March 21]]*1.03,100))</f>
        <v>0</v>
      </c>
      <c r="O134" s="19">
        <f>IF(Table1[[#This Row],[Probation]]="Yes",0,ROUND(N134*$C$4,0))</f>
        <v>0</v>
      </c>
      <c r="P134" s="19">
        <f>IF(Table1[[#This Row],[Probation]]="Yes",0,ROUND(N134*$H$4,0))</f>
        <v>0</v>
      </c>
      <c r="Q134" s="19">
        <f t="shared" si="5"/>
        <v>0</v>
      </c>
      <c r="R134" s="19">
        <f t="shared" si="6"/>
        <v>0</v>
      </c>
      <c r="S134" s="19">
        <f>IF(Table1[[#This Row],[GPF/NPS]]="GPF",0,ROUND(SUM(Table1[[#This Row],[Basic Of March 21]],J134)*10%,0)*4+ROUND(SUM(N134:O134)*10%,0)*8)</f>
        <v>0</v>
      </c>
      <c r="T134" s="19">
        <f t="shared" si="7"/>
        <v>0</v>
      </c>
      <c r="U134" s="14"/>
    </row>
    <row r="135" spans="1:21" ht="20.100000000000001" customHeight="1" x14ac:dyDescent="0.25">
      <c r="A135" s="20">
        <f>IF(Table1[[#This Row],[Name of Employee]]="","",ROWS($A$1:A130))</f>
        <v>130</v>
      </c>
      <c r="B135" s="16" t="s">
        <v>105</v>
      </c>
      <c r="C135" s="17"/>
      <c r="D135" s="17"/>
      <c r="E135" s="17"/>
      <c r="F135" s="17"/>
      <c r="G135" s="17"/>
      <c r="H135" s="13"/>
      <c r="I135" s="52"/>
      <c r="J135" s="19">
        <f>IF(Table1[[#This Row],[Probation]]="Yes",0,ROUND(Table1[[#This Row],[Basic Of March 21]]*$C$3,0))</f>
        <v>0</v>
      </c>
      <c r="K135" s="19">
        <f>IF(Table1[[#This Row],[Probation]]="YES",0,ROUND(Table1[[#This Row],[Basic Of March 21]]*$H$3,0))</f>
        <v>0</v>
      </c>
      <c r="L135" s="19">
        <f>SUM(J135:K135,Table1[[#This Row],[Basic Of March 21]])</f>
        <v>0</v>
      </c>
      <c r="M135" s="19">
        <f t="shared" ref="M135:M198" si="8">L135*4</f>
        <v>0</v>
      </c>
      <c r="N135" s="19">
        <f>IF(Table1[[#This Row],[Probation]]="Yes",Table1[[#This Row],[Basic Of March 21]],MROUND(Table1[[#This Row],[Basic Of March 21]]*1.03,100))</f>
        <v>0</v>
      </c>
      <c r="O135" s="19">
        <f>IF(Table1[[#This Row],[Probation]]="Yes",0,ROUND(N135*$C$4,0))</f>
        <v>0</v>
      </c>
      <c r="P135" s="19">
        <f>IF(Table1[[#This Row],[Probation]]="Yes",0,ROUND(N135*$H$4,0))</f>
        <v>0</v>
      </c>
      <c r="Q135" s="19">
        <f t="shared" ref="Q135:Q198" si="9">SUM(N135:P135)</f>
        <v>0</v>
      </c>
      <c r="R135" s="19">
        <f t="shared" ref="R135:R198" si="10">Q135*8</f>
        <v>0</v>
      </c>
      <c r="S135" s="19">
        <f>IF(Table1[[#This Row],[GPF/NPS]]="GPF",0,ROUND(SUM(Table1[[#This Row],[Basic Of March 21]],J135)*10%,0)*4+ROUND(SUM(N135:O135)*10%,0)*8)</f>
        <v>0</v>
      </c>
      <c r="T135" s="19">
        <f t="shared" ref="T135:T198" si="11">SUM(M135,R135:S135)</f>
        <v>0</v>
      </c>
      <c r="U135" s="14"/>
    </row>
    <row r="136" spans="1:21" ht="20.100000000000001" customHeight="1" x14ac:dyDescent="0.25">
      <c r="A136" s="20">
        <f>IF(Table1[[#This Row],[Name of Employee]]="","",ROWS($A$1:A131))</f>
        <v>131</v>
      </c>
      <c r="B136" s="16" t="s">
        <v>106</v>
      </c>
      <c r="C136" s="17"/>
      <c r="D136" s="17"/>
      <c r="E136" s="17"/>
      <c r="F136" s="17"/>
      <c r="G136" s="17"/>
      <c r="H136" s="13"/>
      <c r="I136" s="52"/>
      <c r="J136" s="19">
        <f>IF(Table1[[#This Row],[Probation]]="Yes",0,ROUND(Table1[[#This Row],[Basic Of March 21]]*$C$3,0))</f>
        <v>0</v>
      </c>
      <c r="K136" s="19">
        <f>IF(Table1[[#This Row],[Probation]]="YES",0,ROUND(Table1[[#This Row],[Basic Of March 21]]*$H$3,0))</f>
        <v>0</v>
      </c>
      <c r="L136" s="19">
        <f>SUM(J136:K136,Table1[[#This Row],[Basic Of March 21]])</f>
        <v>0</v>
      </c>
      <c r="M136" s="19">
        <f t="shared" si="8"/>
        <v>0</v>
      </c>
      <c r="N136" s="19">
        <f>IF(Table1[[#This Row],[Probation]]="Yes",Table1[[#This Row],[Basic Of March 21]],MROUND(Table1[[#This Row],[Basic Of March 21]]*1.03,100))</f>
        <v>0</v>
      </c>
      <c r="O136" s="19">
        <f>IF(Table1[[#This Row],[Probation]]="Yes",0,ROUND(N136*$C$4,0))</f>
        <v>0</v>
      </c>
      <c r="P136" s="19">
        <f>IF(Table1[[#This Row],[Probation]]="Yes",0,ROUND(N136*$H$4,0))</f>
        <v>0</v>
      </c>
      <c r="Q136" s="19">
        <f t="shared" si="9"/>
        <v>0</v>
      </c>
      <c r="R136" s="19">
        <f t="shared" si="10"/>
        <v>0</v>
      </c>
      <c r="S136" s="19">
        <f>IF(Table1[[#This Row],[GPF/NPS]]="GPF",0,ROUND(SUM(Table1[[#This Row],[Basic Of March 21]],J136)*10%,0)*4+ROUND(SUM(N136:O136)*10%,0)*8)</f>
        <v>0</v>
      </c>
      <c r="T136" s="19">
        <f t="shared" si="11"/>
        <v>0</v>
      </c>
      <c r="U136" s="14"/>
    </row>
    <row r="137" spans="1:21" ht="20.100000000000001" customHeight="1" x14ac:dyDescent="0.25">
      <c r="A137" s="20">
        <f>IF(Table1[[#This Row],[Name of Employee]]="","",ROWS($A$1:A132))</f>
        <v>132</v>
      </c>
      <c r="B137" s="16" t="s">
        <v>107</v>
      </c>
      <c r="C137" s="17"/>
      <c r="D137" s="17"/>
      <c r="E137" s="17"/>
      <c r="F137" s="17"/>
      <c r="G137" s="17"/>
      <c r="H137" s="13"/>
      <c r="I137" s="52"/>
      <c r="J137" s="19">
        <f>IF(Table1[[#This Row],[Probation]]="Yes",0,ROUND(Table1[[#This Row],[Basic Of March 21]]*$C$3,0))</f>
        <v>0</v>
      </c>
      <c r="K137" s="19">
        <f>IF(Table1[[#This Row],[Probation]]="YES",0,ROUND(Table1[[#This Row],[Basic Of March 21]]*$H$3,0))</f>
        <v>0</v>
      </c>
      <c r="L137" s="19">
        <f>SUM(J137:K137,Table1[[#This Row],[Basic Of March 21]])</f>
        <v>0</v>
      </c>
      <c r="M137" s="19">
        <f t="shared" si="8"/>
        <v>0</v>
      </c>
      <c r="N137" s="19">
        <f>IF(Table1[[#This Row],[Probation]]="Yes",Table1[[#This Row],[Basic Of March 21]],MROUND(Table1[[#This Row],[Basic Of March 21]]*1.03,100))</f>
        <v>0</v>
      </c>
      <c r="O137" s="19">
        <f>IF(Table1[[#This Row],[Probation]]="Yes",0,ROUND(N137*$C$4,0))</f>
        <v>0</v>
      </c>
      <c r="P137" s="19">
        <f>IF(Table1[[#This Row],[Probation]]="Yes",0,ROUND(N137*$H$4,0))</f>
        <v>0</v>
      </c>
      <c r="Q137" s="19">
        <f t="shared" si="9"/>
        <v>0</v>
      </c>
      <c r="R137" s="19">
        <f t="shared" si="10"/>
        <v>0</v>
      </c>
      <c r="S137" s="19">
        <f>IF(Table1[[#This Row],[GPF/NPS]]="GPF",0,ROUND(SUM(Table1[[#This Row],[Basic Of March 21]],J137)*10%,0)*4+ROUND(SUM(N137:O137)*10%,0)*8)</f>
        <v>0</v>
      </c>
      <c r="T137" s="19">
        <f t="shared" si="11"/>
        <v>0</v>
      </c>
      <c r="U137" s="14"/>
    </row>
    <row r="138" spans="1:21" ht="20.100000000000001" customHeight="1" x14ac:dyDescent="0.25">
      <c r="A138" s="20">
        <f>IF(Table1[[#This Row],[Name of Employee]]="","",ROWS($A$1:A133))</f>
        <v>133</v>
      </c>
      <c r="B138" s="16" t="s">
        <v>108</v>
      </c>
      <c r="C138" s="17"/>
      <c r="D138" s="17"/>
      <c r="E138" s="17"/>
      <c r="F138" s="17"/>
      <c r="G138" s="17"/>
      <c r="H138" s="13"/>
      <c r="I138" s="52"/>
      <c r="J138" s="19">
        <f>IF(Table1[[#This Row],[Probation]]="Yes",0,ROUND(Table1[[#This Row],[Basic Of March 21]]*$C$3,0))</f>
        <v>0</v>
      </c>
      <c r="K138" s="19">
        <f>IF(Table1[[#This Row],[Probation]]="YES",0,ROUND(Table1[[#This Row],[Basic Of March 21]]*$H$3,0))</f>
        <v>0</v>
      </c>
      <c r="L138" s="19">
        <f>SUM(J138:K138,Table1[[#This Row],[Basic Of March 21]])</f>
        <v>0</v>
      </c>
      <c r="M138" s="19">
        <f t="shared" si="8"/>
        <v>0</v>
      </c>
      <c r="N138" s="19">
        <f>IF(Table1[[#This Row],[Probation]]="Yes",Table1[[#This Row],[Basic Of March 21]],MROUND(Table1[[#This Row],[Basic Of March 21]]*1.03,100))</f>
        <v>0</v>
      </c>
      <c r="O138" s="19">
        <f>IF(Table1[[#This Row],[Probation]]="Yes",0,ROUND(N138*$C$4,0))</f>
        <v>0</v>
      </c>
      <c r="P138" s="19">
        <f>IF(Table1[[#This Row],[Probation]]="Yes",0,ROUND(N138*$H$4,0))</f>
        <v>0</v>
      </c>
      <c r="Q138" s="19">
        <f t="shared" si="9"/>
        <v>0</v>
      </c>
      <c r="R138" s="19">
        <f t="shared" si="10"/>
        <v>0</v>
      </c>
      <c r="S138" s="19">
        <f>IF(Table1[[#This Row],[GPF/NPS]]="GPF",0,ROUND(SUM(Table1[[#This Row],[Basic Of March 21]],J138)*10%,0)*4+ROUND(SUM(N138:O138)*10%,0)*8)</f>
        <v>0</v>
      </c>
      <c r="T138" s="19">
        <f t="shared" si="11"/>
        <v>0</v>
      </c>
      <c r="U138" s="14"/>
    </row>
    <row r="139" spans="1:21" ht="20.100000000000001" customHeight="1" x14ac:dyDescent="0.25">
      <c r="A139" s="20">
        <f>IF(Table1[[#This Row],[Name of Employee]]="","",ROWS($A$1:A134))</f>
        <v>134</v>
      </c>
      <c r="B139" s="16" t="s">
        <v>84</v>
      </c>
      <c r="C139" s="17"/>
      <c r="D139" s="17"/>
      <c r="E139" s="17"/>
      <c r="F139" s="17"/>
      <c r="G139" s="17"/>
      <c r="H139" s="13"/>
      <c r="I139" s="52"/>
      <c r="J139" s="19">
        <f>IF(Table1[[#This Row],[Probation]]="Yes",0,ROUND(Table1[[#This Row],[Basic Of March 21]]*$C$3,0))</f>
        <v>0</v>
      </c>
      <c r="K139" s="19">
        <f>IF(Table1[[#This Row],[Probation]]="YES",0,ROUND(Table1[[#This Row],[Basic Of March 21]]*$H$3,0))</f>
        <v>0</v>
      </c>
      <c r="L139" s="19">
        <f>SUM(J139:K139,Table1[[#This Row],[Basic Of March 21]])</f>
        <v>0</v>
      </c>
      <c r="M139" s="19">
        <f t="shared" si="8"/>
        <v>0</v>
      </c>
      <c r="N139" s="19">
        <f>IF(Table1[[#This Row],[Probation]]="Yes",Table1[[#This Row],[Basic Of March 21]],MROUND(Table1[[#This Row],[Basic Of March 21]]*1.03,100))</f>
        <v>0</v>
      </c>
      <c r="O139" s="19">
        <f>IF(Table1[[#This Row],[Probation]]="Yes",0,ROUND(N139*$C$4,0))</f>
        <v>0</v>
      </c>
      <c r="P139" s="19">
        <f>IF(Table1[[#This Row],[Probation]]="Yes",0,ROUND(N139*$H$4,0))</f>
        <v>0</v>
      </c>
      <c r="Q139" s="19">
        <f t="shared" si="9"/>
        <v>0</v>
      </c>
      <c r="R139" s="19">
        <f t="shared" si="10"/>
        <v>0</v>
      </c>
      <c r="S139" s="19">
        <f>IF(Table1[[#This Row],[GPF/NPS]]="GPF",0,ROUND(SUM(Table1[[#This Row],[Basic Of March 21]],J139)*10%,0)*4+ROUND(SUM(N139:O139)*10%,0)*8)</f>
        <v>0</v>
      </c>
      <c r="T139" s="19">
        <f t="shared" si="11"/>
        <v>0</v>
      </c>
      <c r="U139" s="14"/>
    </row>
    <row r="140" spans="1:21" ht="20.100000000000001" customHeight="1" x14ac:dyDescent="0.25">
      <c r="A140" s="20">
        <f>IF(Table1[[#This Row],[Name of Employee]]="","",ROWS($A$1:A135))</f>
        <v>135</v>
      </c>
      <c r="B140" s="16" t="s">
        <v>85</v>
      </c>
      <c r="C140" s="17"/>
      <c r="D140" s="17"/>
      <c r="E140" s="17"/>
      <c r="F140" s="17"/>
      <c r="G140" s="17"/>
      <c r="H140" s="13"/>
      <c r="I140" s="52"/>
      <c r="J140" s="19">
        <f>IF(Table1[[#This Row],[Probation]]="Yes",0,ROUND(Table1[[#This Row],[Basic Of March 21]]*$C$3,0))</f>
        <v>0</v>
      </c>
      <c r="K140" s="19">
        <f>IF(Table1[[#This Row],[Probation]]="YES",0,ROUND(Table1[[#This Row],[Basic Of March 21]]*$H$3,0))</f>
        <v>0</v>
      </c>
      <c r="L140" s="19">
        <f>SUM(J140:K140,Table1[[#This Row],[Basic Of March 21]])</f>
        <v>0</v>
      </c>
      <c r="M140" s="19">
        <f t="shared" si="8"/>
        <v>0</v>
      </c>
      <c r="N140" s="19">
        <f>IF(Table1[[#This Row],[Probation]]="Yes",Table1[[#This Row],[Basic Of March 21]],MROUND(Table1[[#This Row],[Basic Of March 21]]*1.03,100))</f>
        <v>0</v>
      </c>
      <c r="O140" s="19">
        <f>IF(Table1[[#This Row],[Probation]]="Yes",0,ROUND(N140*$C$4,0))</f>
        <v>0</v>
      </c>
      <c r="P140" s="19">
        <f>IF(Table1[[#This Row],[Probation]]="Yes",0,ROUND(N140*$H$4,0))</f>
        <v>0</v>
      </c>
      <c r="Q140" s="19">
        <f t="shared" si="9"/>
        <v>0</v>
      </c>
      <c r="R140" s="19">
        <f t="shared" si="10"/>
        <v>0</v>
      </c>
      <c r="S140" s="19">
        <f>IF(Table1[[#This Row],[GPF/NPS]]="GPF",0,ROUND(SUM(Table1[[#This Row],[Basic Of March 21]],J140)*10%,0)*4+ROUND(SUM(N140:O140)*10%,0)*8)</f>
        <v>0</v>
      </c>
      <c r="T140" s="19">
        <f t="shared" si="11"/>
        <v>0</v>
      </c>
      <c r="U140" s="14"/>
    </row>
    <row r="141" spans="1:21" ht="20.100000000000001" customHeight="1" x14ac:dyDescent="0.25">
      <c r="A141" s="20">
        <f>IF(Table1[[#This Row],[Name of Employee]]="","",ROWS($A$1:A136))</f>
        <v>136</v>
      </c>
      <c r="B141" s="16" t="s">
        <v>86</v>
      </c>
      <c r="C141" s="17"/>
      <c r="D141" s="17"/>
      <c r="E141" s="17"/>
      <c r="F141" s="17"/>
      <c r="G141" s="17"/>
      <c r="H141" s="13"/>
      <c r="I141" s="52"/>
      <c r="J141" s="19">
        <f>IF(Table1[[#This Row],[Probation]]="Yes",0,ROUND(Table1[[#This Row],[Basic Of March 21]]*$C$3,0))</f>
        <v>0</v>
      </c>
      <c r="K141" s="19">
        <f>IF(Table1[[#This Row],[Probation]]="YES",0,ROUND(Table1[[#This Row],[Basic Of March 21]]*$H$3,0))</f>
        <v>0</v>
      </c>
      <c r="L141" s="19">
        <f>SUM(J141:K141,Table1[[#This Row],[Basic Of March 21]])</f>
        <v>0</v>
      </c>
      <c r="M141" s="19">
        <f t="shared" si="8"/>
        <v>0</v>
      </c>
      <c r="N141" s="19">
        <f>IF(Table1[[#This Row],[Probation]]="Yes",Table1[[#This Row],[Basic Of March 21]],MROUND(Table1[[#This Row],[Basic Of March 21]]*1.03,100))</f>
        <v>0</v>
      </c>
      <c r="O141" s="19">
        <f>IF(Table1[[#This Row],[Probation]]="Yes",0,ROUND(N141*$C$4,0))</f>
        <v>0</v>
      </c>
      <c r="P141" s="19">
        <f>IF(Table1[[#This Row],[Probation]]="Yes",0,ROUND(N141*$H$4,0))</f>
        <v>0</v>
      </c>
      <c r="Q141" s="19">
        <f t="shared" si="9"/>
        <v>0</v>
      </c>
      <c r="R141" s="19">
        <f t="shared" si="10"/>
        <v>0</v>
      </c>
      <c r="S141" s="19">
        <f>IF(Table1[[#This Row],[GPF/NPS]]="GPF",0,ROUND(SUM(Table1[[#This Row],[Basic Of March 21]],J141)*10%,0)*4+ROUND(SUM(N141:O141)*10%,0)*8)</f>
        <v>0</v>
      </c>
      <c r="T141" s="19">
        <f t="shared" si="11"/>
        <v>0</v>
      </c>
      <c r="U141" s="14"/>
    </row>
    <row r="142" spans="1:21" ht="20.100000000000001" customHeight="1" x14ac:dyDescent="0.25">
      <c r="A142" s="20">
        <f>IF(Table1[[#This Row],[Name of Employee]]="","",ROWS($A$1:A137))</f>
        <v>137</v>
      </c>
      <c r="B142" s="16" t="s">
        <v>87</v>
      </c>
      <c r="C142" s="17"/>
      <c r="D142" s="17"/>
      <c r="E142" s="17"/>
      <c r="F142" s="17"/>
      <c r="G142" s="17"/>
      <c r="H142" s="13"/>
      <c r="I142" s="52"/>
      <c r="J142" s="19">
        <f>IF(Table1[[#This Row],[Probation]]="Yes",0,ROUND(Table1[[#This Row],[Basic Of March 21]]*$C$3,0))</f>
        <v>0</v>
      </c>
      <c r="K142" s="19">
        <f>IF(Table1[[#This Row],[Probation]]="YES",0,ROUND(Table1[[#This Row],[Basic Of March 21]]*$H$3,0))</f>
        <v>0</v>
      </c>
      <c r="L142" s="19">
        <f>SUM(J142:K142,Table1[[#This Row],[Basic Of March 21]])</f>
        <v>0</v>
      </c>
      <c r="M142" s="19">
        <f t="shared" si="8"/>
        <v>0</v>
      </c>
      <c r="N142" s="19">
        <f>IF(Table1[[#This Row],[Probation]]="Yes",Table1[[#This Row],[Basic Of March 21]],MROUND(Table1[[#This Row],[Basic Of March 21]]*1.03,100))</f>
        <v>0</v>
      </c>
      <c r="O142" s="19">
        <f>IF(Table1[[#This Row],[Probation]]="Yes",0,ROUND(N142*$C$4,0))</f>
        <v>0</v>
      </c>
      <c r="P142" s="19">
        <f>IF(Table1[[#This Row],[Probation]]="Yes",0,ROUND(N142*$H$4,0))</f>
        <v>0</v>
      </c>
      <c r="Q142" s="19">
        <f t="shared" si="9"/>
        <v>0</v>
      </c>
      <c r="R142" s="19">
        <f t="shared" si="10"/>
        <v>0</v>
      </c>
      <c r="S142" s="19">
        <f>IF(Table1[[#This Row],[GPF/NPS]]="GPF",0,ROUND(SUM(Table1[[#This Row],[Basic Of March 21]],J142)*10%,0)*4+ROUND(SUM(N142:O142)*10%,0)*8)</f>
        <v>0</v>
      </c>
      <c r="T142" s="19">
        <f t="shared" si="11"/>
        <v>0</v>
      </c>
      <c r="U142" s="14"/>
    </row>
    <row r="143" spans="1:21" ht="20.100000000000001" customHeight="1" x14ac:dyDescent="0.25">
      <c r="A143" s="20">
        <f>IF(Table1[[#This Row],[Name of Employee]]="","",ROWS($A$1:A138))</f>
        <v>138</v>
      </c>
      <c r="B143" s="16" t="s">
        <v>88</v>
      </c>
      <c r="C143" s="17"/>
      <c r="D143" s="17"/>
      <c r="E143" s="17"/>
      <c r="F143" s="17"/>
      <c r="G143" s="17"/>
      <c r="H143" s="13"/>
      <c r="I143" s="52"/>
      <c r="J143" s="19">
        <f>IF(Table1[[#This Row],[Probation]]="Yes",0,ROUND(Table1[[#This Row],[Basic Of March 21]]*$C$3,0))</f>
        <v>0</v>
      </c>
      <c r="K143" s="19">
        <f>IF(Table1[[#This Row],[Probation]]="YES",0,ROUND(Table1[[#This Row],[Basic Of March 21]]*$H$3,0))</f>
        <v>0</v>
      </c>
      <c r="L143" s="19">
        <f>SUM(J143:K143,Table1[[#This Row],[Basic Of March 21]])</f>
        <v>0</v>
      </c>
      <c r="M143" s="19">
        <f t="shared" si="8"/>
        <v>0</v>
      </c>
      <c r="N143" s="19">
        <f>IF(Table1[[#This Row],[Probation]]="Yes",Table1[[#This Row],[Basic Of March 21]],MROUND(Table1[[#This Row],[Basic Of March 21]]*1.03,100))</f>
        <v>0</v>
      </c>
      <c r="O143" s="19">
        <f>IF(Table1[[#This Row],[Probation]]="Yes",0,ROUND(N143*$C$4,0))</f>
        <v>0</v>
      </c>
      <c r="P143" s="19">
        <f>IF(Table1[[#This Row],[Probation]]="Yes",0,ROUND(N143*$H$4,0))</f>
        <v>0</v>
      </c>
      <c r="Q143" s="19">
        <f t="shared" si="9"/>
        <v>0</v>
      </c>
      <c r="R143" s="19">
        <f t="shared" si="10"/>
        <v>0</v>
      </c>
      <c r="S143" s="19">
        <f>IF(Table1[[#This Row],[GPF/NPS]]="GPF",0,ROUND(SUM(Table1[[#This Row],[Basic Of March 21]],J143)*10%,0)*4+ROUND(SUM(N143:O143)*10%,0)*8)</f>
        <v>0</v>
      </c>
      <c r="T143" s="19">
        <f t="shared" si="11"/>
        <v>0</v>
      </c>
      <c r="U143" s="14"/>
    </row>
    <row r="144" spans="1:21" ht="20.100000000000001" customHeight="1" x14ac:dyDescent="0.25">
      <c r="A144" s="20">
        <f>IF(Table1[[#This Row],[Name of Employee]]="","",ROWS($A$1:A139))</f>
        <v>139</v>
      </c>
      <c r="B144" s="16" t="s">
        <v>89</v>
      </c>
      <c r="C144" s="17"/>
      <c r="D144" s="17"/>
      <c r="E144" s="17"/>
      <c r="F144" s="17"/>
      <c r="G144" s="17"/>
      <c r="H144" s="13"/>
      <c r="I144" s="52"/>
      <c r="J144" s="19">
        <f>IF(Table1[[#This Row],[Probation]]="Yes",0,ROUND(Table1[[#This Row],[Basic Of March 21]]*$C$3,0))</f>
        <v>0</v>
      </c>
      <c r="K144" s="19">
        <f>IF(Table1[[#This Row],[Probation]]="YES",0,ROUND(Table1[[#This Row],[Basic Of March 21]]*$H$3,0))</f>
        <v>0</v>
      </c>
      <c r="L144" s="19">
        <f>SUM(J144:K144,Table1[[#This Row],[Basic Of March 21]])</f>
        <v>0</v>
      </c>
      <c r="M144" s="19">
        <f t="shared" si="8"/>
        <v>0</v>
      </c>
      <c r="N144" s="19">
        <f>IF(Table1[[#This Row],[Probation]]="Yes",Table1[[#This Row],[Basic Of March 21]],MROUND(Table1[[#This Row],[Basic Of March 21]]*1.03,100))</f>
        <v>0</v>
      </c>
      <c r="O144" s="19">
        <f>IF(Table1[[#This Row],[Probation]]="Yes",0,ROUND(N144*$C$4,0))</f>
        <v>0</v>
      </c>
      <c r="P144" s="19">
        <f>IF(Table1[[#This Row],[Probation]]="Yes",0,ROUND(N144*$H$4,0))</f>
        <v>0</v>
      </c>
      <c r="Q144" s="19">
        <f t="shared" si="9"/>
        <v>0</v>
      </c>
      <c r="R144" s="19">
        <f t="shared" si="10"/>
        <v>0</v>
      </c>
      <c r="S144" s="19">
        <f>IF(Table1[[#This Row],[GPF/NPS]]="GPF",0,ROUND(SUM(Table1[[#This Row],[Basic Of March 21]],J144)*10%,0)*4+ROUND(SUM(N144:O144)*10%,0)*8)</f>
        <v>0</v>
      </c>
      <c r="T144" s="19">
        <f t="shared" si="11"/>
        <v>0</v>
      </c>
      <c r="U144" s="14"/>
    </row>
    <row r="145" spans="1:21" ht="20.100000000000001" customHeight="1" x14ac:dyDescent="0.25">
      <c r="A145" s="20">
        <f>IF(Table1[[#This Row],[Name of Employee]]="","",ROWS($A$1:A140))</f>
        <v>140</v>
      </c>
      <c r="B145" s="16" t="s">
        <v>90</v>
      </c>
      <c r="C145" s="17"/>
      <c r="D145" s="17"/>
      <c r="E145" s="17"/>
      <c r="F145" s="17"/>
      <c r="G145" s="17"/>
      <c r="H145" s="13"/>
      <c r="I145" s="52"/>
      <c r="J145" s="19">
        <f>IF(Table1[[#This Row],[Probation]]="Yes",0,ROUND(Table1[[#This Row],[Basic Of March 21]]*$C$3,0))</f>
        <v>0</v>
      </c>
      <c r="K145" s="19">
        <f>IF(Table1[[#This Row],[Probation]]="YES",0,ROUND(Table1[[#This Row],[Basic Of March 21]]*$H$3,0))</f>
        <v>0</v>
      </c>
      <c r="L145" s="19">
        <f>SUM(J145:K145,Table1[[#This Row],[Basic Of March 21]])</f>
        <v>0</v>
      </c>
      <c r="M145" s="19">
        <f t="shared" si="8"/>
        <v>0</v>
      </c>
      <c r="N145" s="19">
        <f>IF(Table1[[#This Row],[Probation]]="Yes",Table1[[#This Row],[Basic Of March 21]],MROUND(Table1[[#This Row],[Basic Of March 21]]*1.03,100))</f>
        <v>0</v>
      </c>
      <c r="O145" s="19">
        <f>IF(Table1[[#This Row],[Probation]]="Yes",0,ROUND(N145*$C$4,0))</f>
        <v>0</v>
      </c>
      <c r="P145" s="19">
        <f>IF(Table1[[#This Row],[Probation]]="Yes",0,ROUND(N145*$H$4,0))</f>
        <v>0</v>
      </c>
      <c r="Q145" s="19">
        <f t="shared" si="9"/>
        <v>0</v>
      </c>
      <c r="R145" s="19">
        <f t="shared" si="10"/>
        <v>0</v>
      </c>
      <c r="S145" s="19">
        <f>IF(Table1[[#This Row],[GPF/NPS]]="GPF",0,ROUND(SUM(Table1[[#This Row],[Basic Of March 21]],J145)*10%,0)*4+ROUND(SUM(N145:O145)*10%,0)*8)</f>
        <v>0</v>
      </c>
      <c r="T145" s="19">
        <f t="shared" si="11"/>
        <v>0</v>
      </c>
      <c r="U145" s="14"/>
    </row>
    <row r="146" spans="1:21" ht="20.100000000000001" customHeight="1" x14ac:dyDescent="0.25">
      <c r="A146" s="20">
        <f>IF(Table1[[#This Row],[Name of Employee]]="","",ROWS($A$1:A141))</f>
        <v>141</v>
      </c>
      <c r="B146" s="16" t="s">
        <v>91</v>
      </c>
      <c r="C146" s="17"/>
      <c r="D146" s="17"/>
      <c r="E146" s="17"/>
      <c r="F146" s="17"/>
      <c r="G146" s="17"/>
      <c r="H146" s="13"/>
      <c r="I146" s="52"/>
      <c r="J146" s="19">
        <f>IF(Table1[[#This Row],[Probation]]="Yes",0,ROUND(Table1[[#This Row],[Basic Of March 21]]*$C$3,0))</f>
        <v>0</v>
      </c>
      <c r="K146" s="19">
        <f>IF(Table1[[#This Row],[Probation]]="YES",0,ROUND(Table1[[#This Row],[Basic Of March 21]]*$H$3,0))</f>
        <v>0</v>
      </c>
      <c r="L146" s="19">
        <f>SUM(J146:K146,Table1[[#This Row],[Basic Of March 21]])</f>
        <v>0</v>
      </c>
      <c r="M146" s="19">
        <f t="shared" si="8"/>
        <v>0</v>
      </c>
      <c r="N146" s="19">
        <f>IF(Table1[[#This Row],[Probation]]="Yes",Table1[[#This Row],[Basic Of March 21]],MROUND(Table1[[#This Row],[Basic Of March 21]]*1.03,100))</f>
        <v>0</v>
      </c>
      <c r="O146" s="19">
        <f>IF(Table1[[#This Row],[Probation]]="Yes",0,ROUND(N146*$C$4,0))</f>
        <v>0</v>
      </c>
      <c r="P146" s="19">
        <f>IF(Table1[[#This Row],[Probation]]="Yes",0,ROUND(N146*$H$4,0))</f>
        <v>0</v>
      </c>
      <c r="Q146" s="19">
        <f t="shared" si="9"/>
        <v>0</v>
      </c>
      <c r="R146" s="19">
        <f t="shared" si="10"/>
        <v>0</v>
      </c>
      <c r="S146" s="19">
        <f>IF(Table1[[#This Row],[GPF/NPS]]="GPF",0,ROUND(SUM(Table1[[#This Row],[Basic Of March 21]],J146)*10%,0)*4+ROUND(SUM(N146:O146)*10%,0)*8)</f>
        <v>0</v>
      </c>
      <c r="T146" s="19">
        <f t="shared" si="11"/>
        <v>0</v>
      </c>
      <c r="U146" s="14"/>
    </row>
    <row r="147" spans="1:21" ht="20.100000000000001" customHeight="1" x14ac:dyDescent="0.25">
      <c r="A147" s="20">
        <f>IF(Table1[[#This Row],[Name of Employee]]="","",ROWS($A$1:A142))</f>
        <v>142</v>
      </c>
      <c r="B147" s="16" t="s">
        <v>92</v>
      </c>
      <c r="C147" s="17"/>
      <c r="D147" s="17"/>
      <c r="E147" s="17"/>
      <c r="F147" s="17"/>
      <c r="G147" s="17"/>
      <c r="H147" s="13"/>
      <c r="I147" s="52"/>
      <c r="J147" s="19">
        <f>IF(Table1[[#This Row],[Probation]]="Yes",0,ROUND(Table1[[#This Row],[Basic Of March 21]]*$C$3,0))</f>
        <v>0</v>
      </c>
      <c r="K147" s="19">
        <f>IF(Table1[[#This Row],[Probation]]="YES",0,ROUND(Table1[[#This Row],[Basic Of March 21]]*$H$3,0))</f>
        <v>0</v>
      </c>
      <c r="L147" s="19">
        <f>SUM(J147:K147,Table1[[#This Row],[Basic Of March 21]])</f>
        <v>0</v>
      </c>
      <c r="M147" s="19">
        <f t="shared" si="8"/>
        <v>0</v>
      </c>
      <c r="N147" s="19">
        <f>IF(Table1[[#This Row],[Probation]]="Yes",Table1[[#This Row],[Basic Of March 21]],MROUND(Table1[[#This Row],[Basic Of March 21]]*1.03,100))</f>
        <v>0</v>
      </c>
      <c r="O147" s="19">
        <f>IF(Table1[[#This Row],[Probation]]="Yes",0,ROUND(N147*$C$4,0))</f>
        <v>0</v>
      </c>
      <c r="P147" s="19">
        <f>IF(Table1[[#This Row],[Probation]]="Yes",0,ROUND(N147*$H$4,0))</f>
        <v>0</v>
      </c>
      <c r="Q147" s="19">
        <f t="shared" si="9"/>
        <v>0</v>
      </c>
      <c r="R147" s="19">
        <f t="shared" si="10"/>
        <v>0</v>
      </c>
      <c r="S147" s="19">
        <f>IF(Table1[[#This Row],[GPF/NPS]]="GPF",0,ROUND(SUM(Table1[[#This Row],[Basic Of March 21]],J147)*10%,0)*4+ROUND(SUM(N147:O147)*10%,0)*8)</f>
        <v>0</v>
      </c>
      <c r="T147" s="19">
        <f t="shared" si="11"/>
        <v>0</v>
      </c>
      <c r="U147" s="14"/>
    </row>
    <row r="148" spans="1:21" ht="20.100000000000001" customHeight="1" x14ac:dyDescent="0.25">
      <c r="A148" s="20">
        <f>IF(Table1[[#This Row],[Name of Employee]]="","",ROWS($A$1:A143))</f>
        <v>143</v>
      </c>
      <c r="B148" s="16" t="s">
        <v>93</v>
      </c>
      <c r="C148" s="17"/>
      <c r="D148" s="17"/>
      <c r="E148" s="17"/>
      <c r="F148" s="17"/>
      <c r="G148" s="17"/>
      <c r="H148" s="13"/>
      <c r="I148" s="52"/>
      <c r="J148" s="19">
        <f>IF(Table1[[#This Row],[Probation]]="Yes",0,ROUND(Table1[[#This Row],[Basic Of March 21]]*$C$3,0))</f>
        <v>0</v>
      </c>
      <c r="K148" s="19">
        <f>IF(Table1[[#This Row],[Probation]]="YES",0,ROUND(Table1[[#This Row],[Basic Of March 21]]*$H$3,0))</f>
        <v>0</v>
      </c>
      <c r="L148" s="19">
        <f>SUM(J148:K148,Table1[[#This Row],[Basic Of March 21]])</f>
        <v>0</v>
      </c>
      <c r="M148" s="19">
        <f t="shared" si="8"/>
        <v>0</v>
      </c>
      <c r="N148" s="19">
        <f>IF(Table1[[#This Row],[Probation]]="Yes",Table1[[#This Row],[Basic Of March 21]],MROUND(Table1[[#This Row],[Basic Of March 21]]*1.03,100))</f>
        <v>0</v>
      </c>
      <c r="O148" s="19">
        <f>IF(Table1[[#This Row],[Probation]]="Yes",0,ROUND(N148*$C$4,0))</f>
        <v>0</v>
      </c>
      <c r="P148" s="19">
        <f>IF(Table1[[#This Row],[Probation]]="Yes",0,ROUND(N148*$H$4,0))</f>
        <v>0</v>
      </c>
      <c r="Q148" s="19">
        <f t="shared" si="9"/>
        <v>0</v>
      </c>
      <c r="R148" s="19">
        <f t="shared" si="10"/>
        <v>0</v>
      </c>
      <c r="S148" s="19">
        <f>IF(Table1[[#This Row],[GPF/NPS]]="GPF",0,ROUND(SUM(Table1[[#This Row],[Basic Of March 21]],J148)*10%,0)*4+ROUND(SUM(N148:O148)*10%,0)*8)</f>
        <v>0</v>
      </c>
      <c r="T148" s="19">
        <f t="shared" si="11"/>
        <v>0</v>
      </c>
      <c r="U148" s="14"/>
    </row>
    <row r="149" spans="1:21" ht="20.100000000000001" customHeight="1" x14ac:dyDescent="0.25">
      <c r="A149" s="20">
        <f>IF(Table1[[#This Row],[Name of Employee]]="","",ROWS($A$1:A144))</f>
        <v>144</v>
      </c>
      <c r="B149" s="16" t="s">
        <v>94</v>
      </c>
      <c r="C149" s="17"/>
      <c r="D149" s="17"/>
      <c r="E149" s="17"/>
      <c r="F149" s="17"/>
      <c r="G149" s="17"/>
      <c r="H149" s="13"/>
      <c r="I149" s="52"/>
      <c r="J149" s="19">
        <f>IF(Table1[[#This Row],[Probation]]="Yes",0,ROUND(Table1[[#This Row],[Basic Of March 21]]*$C$3,0))</f>
        <v>0</v>
      </c>
      <c r="K149" s="19">
        <f>IF(Table1[[#This Row],[Probation]]="YES",0,ROUND(Table1[[#This Row],[Basic Of March 21]]*$H$3,0))</f>
        <v>0</v>
      </c>
      <c r="L149" s="19">
        <f>SUM(J149:K149,Table1[[#This Row],[Basic Of March 21]])</f>
        <v>0</v>
      </c>
      <c r="M149" s="19">
        <f t="shared" si="8"/>
        <v>0</v>
      </c>
      <c r="N149" s="19">
        <f>IF(Table1[[#This Row],[Probation]]="Yes",Table1[[#This Row],[Basic Of March 21]],MROUND(Table1[[#This Row],[Basic Of March 21]]*1.03,100))</f>
        <v>0</v>
      </c>
      <c r="O149" s="19">
        <f>IF(Table1[[#This Row],[Probation]]="Yes",0,ROUND(N149*$C$4,0))</f>
        <v>0</v>
      </c>
      <c r="P149" s="19">
        <f>IF(Table1[[#This Row],[Probation]]="Yes",0,ROUND(N149*$H$4,0))</f>
        <v>0</v>
      </c>
      <c r="Q149" s="19">
        <f t="shared" si="9"/>
        <v>0</v>
      </c>
      <c r="R149" s="19">
        <f t="shared" si="10"/>
        <v>0</v>
      </c>
      <c r="S149" s="19">
        <f>IF(Table1[[#This Row],[GPF/NPS]]="GPF",0,ROUND(SUM(Table1[[#This Row],[Basic Of March 21]],J149)*10%,0)*4+ROUND(SUM(N149:O149)*10%,0)*8)</f>
        <v>0</v>
      </c>
      <c r="T149" s="19">
        <f t="shared" si="11"/>
        <v>0</v>
      </c>
      <c r="U149" s="14"/>
    </row>
    <row r="150" spans="1:21" ht="20.100000000000001" customHeight="1" x14ac:dyDescent="0.25">
      <c r="A150" s="20">
        <f>IF(Table1[[#This Row],[Name of Employee]]="","",ROWS($A$1:A145))</f>
        <v>145</v>
      </c>
      <c r="B150" s="16" t="s">
        <v>95</v>
      </c>
      <c r="C150" s="17"/>
      <c r="D150" s="17"/>
      <c r="E150" s="17"/>
      <c r="F150" s="17"/>
      <c r="G150" s="17"/>
      <c r="H150" s="13"/>
      <c r="I150" s="52"/>
      <c r="J150" s="19">
        <f>IF(Table1[[#This Row],[Probation]]="Yes",0,ROUND(Table1[[#This Row],[Basic Of March 21]]*$C$3,0))</f>
        <v>0</v>
      </c>
      <c r="K150" s="19">
        <f>IF(Table1[[#This Row],[Probation]]="YES",0,ROUND(Table1[[#This Row],[Basic Of March 21]]*$H$3,0))</f>
        <v>0</v>
      </c>
      <c r="L150" s="19">
        <f>SUM(J150:K150,Table1[[#This Row],[Basic Of March 21]])</f>
        <v>0</v>
      </c>
      <c r="M150" s="19">
        <f t="shared" si="8"/>
        <v>0</v>
      </c>
      <c r="N150" s="19">
        <f>IF(Table1[[#This Row],[Probation]]="Yes",Table1[[#This Row],[Basic Of March 21]],MROUND(Table1[[#This Row],[Basic Of March 21]]*1.03,100))</f>
        <v>0</v>
      </c>
      <c r="O150" s="19">
        <f>IF(Table1[[#This Row],[Probation]]="Yes",0,ROUND(N150*$C$4,0))</f>
        <v>0</v>
      </c>
      <c r="P150" s="19">
        <f>IF(Table1[[#This Row],[Probation]]="Yes",0,ROUND(N150*$H$4,0))</f>
        <v>0</v>
      </c>
      <c r="Q150" s="19">
        <f t="shared" si="9"/>
        <v>0</v>
      </c>
      <c r="R150" s="19">
        <f t="shared" si="10"/>
        <v>0</v>
      </c>
      <c r="S150" s="19">
        <f>IF(Table1[[#This Row],[GPF/NPS]]="GPF",0,ROUND(SUM(Table1[[#This Row],[Basic Of March 21]],J150)*10%,0)*4+ROUND(SUM(N150:O150)*10%,0)*8)</f>
        <v>0</v>
      </c>
      <c r="T150" s="19">
        <f t="shared" si="11"/>
        <v>0</v>
      </c>
      <c r="U150" s="14"/>
    </row>
    <row r="151" spans="1:21" ht="20.100000000000001" customHeight="1" x14ac:dyDescent="0.25">
      <c r="A151" s="20">
        <f>IF(Table1[[#This Row],[Name of Employee]]="","",ROWS($A$1:A146))</f>
        <v>146</v>
      </c>
      <c r="B151" s="16" t="s">
        <v>96</v>
      </c>
      <c r="C151" s="17"/>
      <c r="D151" s="17"/>
      <c r="E151" s="17"/>
      <c r="F151" s="17"/>
      <c r="G151" s="17"/>
      <c r="H151" s="13"/>
      <c r="I151" s="52"/>
      <c r="J151" s="19">
        <f>IF(Table1[[#This Row],[Probation]]="Yes",0,ROUND(Table1[[#This Row],[Basic Of March 21]]*$C$3,0))</f>
        <v>0</v>
      </c>
      <c r="K151" s="19">
        <f>IF(Table1[[#This Row],[Probation]]="YES",0,ROUND(Table1[[#This Row],[Basic Of March 21]]*$H$3,0))</f>
        <v>0</v>
      </c>
      <c r="L151" s="19">
        <f>SUM(J151:K151,Table1[[#This Row],[Basic Of March 21]])</f>
        <v>0</v>
      </c>
      <c r="M151" s="19">
        <f t="shared" si="8"/>
        <v>0</v>
      </c>
      <c r="N151" s="19">
        <f>IF(Table1[[#This Row],[Probation]]="Yes",Table1[[#This Row],[Basic Of March 21]],MROUND(Table1[[#This Row],[Basic Of March 21]]*1.03,100))</f>
        <v>0</v>
      </c>
      <c r="O151" s="19">
        <f>IF(Table1[[#This Row],[Probation]]="Yes",0,ROUND(N151*$C$4,0))</f>
        <v>0</v>
      </c>
      <c r="P151" s="19">
        <f>IF(Table1[[#This Row],[Probation]]="Yes",0,ROUND(N151*$H$4,0))</f>
        <v>0</v>
      </c>
      <c r="Q151" s="19">
        <f t="shared" si="9"/>
        <v>0</v>
      </c>
      <c r="R151" s="19">
        <f t="shared" si="10"/>
        <v>0</v>
      </c>
      <c r="S151" s="19">
        <f>IF(Table1[[#This Row],[GPF/NPS]]="GPF",0,ROUND(SUM(Table1[[#This Row],[Basic Of March 21]],J151)*10%,0)*4+ROUND(SUM(N151:O151)*10%,0)*8)</f>
        <v>0</v>
      </c>
      <c r="T151" s="19">
        <f t="shared" si="11"/>
        <v>0</v>
      </c>
      <c r="U151" s="14"/>
    </row>
    <row r="152" spans="1:21" ht="20.100000000000001" customHeight="1" x14ac:dyDescent="0.25">
      <c r="A152" s="20">
        <f>IF(Table1[[#This Row],[Name of Employee]]="","",ROWS($A$1:A147))</f>
        <v>147</v>
      </c>
      <c r="B152" s="16" t="s">
        <v>97</v>
      </c>
      <c r="C152" s="17"/>
      <c r="D152" s="17"/>
      <c r="E152" s="17"/>
      <c r="F152" s="17"/>
      <c r="G152" s="17"/>
      <c r="H152" s="13"/>
      <c r="I152" s="52"/>
      <c r="J152" s="19">
        <f>IF(Table1[[#This Row],[Probation]]="Yes",0,ROUND(Table1[[#This Row],[Basic Of March 21]]*$C$3,0))</f>
        <v>0</v>
      </c>
      <c r="K152" s="19">
        <f>IF(Table1[[#This Row],[Probation]]="YES",0,ROUND(Table1[[#This Row],[Basic Of March 21]]*$H$3,0))</f>
        <v>0</v>
      </c>
      <c r="L152" s="19">
        <f>SUM(J152:K152,Table1[[#This Row],[Basic Of March 21]])</f>
        <v>0</v>
      </c>
      <c r="M152" s="19">
        <f t="shared" si="8"/>
        <v>0</v>
      </c>
      <c r="N152" s="19">
        <f>IF(Table1[[#This Row],[Probation]]="Yes",Table1[[#This Row],[Basic Of March 21]],MROUND(Table1[[#This Row],[Basic Of March 21]]*1.03,100))</f>
        <v>0</v>
      </c>
      <c r="O152" s="19">
        <f>IF(Table1[[#This Row],[Probation]]="Yes",0,ROUND(N152*$C$4,0))</f>
        <v>0</v>
      </c>
      <c r="P152" s="19">
        <f>IF(Table1[[#This Row],[Probation]]="Yes",0,ROUND(N152*$H$4,0))</f>
        <v>0</v>
      </c>
      <c r="Q152" s="19">
        <f t="shared" si="9"/>
        <v>0</v>
      </c>
      <c r="R152" s="19">
        <f t="shared" si="10"/>
        <v>0</v>
      </c>
      <c r="S152" s="19">
        <f>IF(Table1[[#This Row],[GPF/NPS]]="GPF",0,ROUND(SUM(Table1[[#This Row],[Basic Of March 21]],J152)*10%,0)*4+ROUND(SUM(N152:O152)*10%,0)*8)</f>
        <v>0</v>
      </c>
      <c r="T152" s="19">
        <f t="shared" si="11"/>
        <v>0</v>
      </c>
      <c r="U152" s="14"/>
    </row>
    <row r="153" spans="1:21" ht="20.100000000000001" customHeight="1" x14ac:dyDescent="0.25">
      <c r="A153" s="20">
        <f>IF(Table1[[#This Row],[Name of Employee]]="","",ROWS($A$1:A148))</f>
        <v>148</v>
      </c>
      <c r="B153" s="16" t="s">
        <v>98</v>
      </c>
      <c r="C153" s="17"/>
      <c r="D153" s="17"/>
      <c r="E153" s="17"/>
      <c r="F153" s="17"/>
      <c r="G153" s="17"/>
      <c r="H153" s="13"/>
      <c r="I153" s="52"/>
      <c r="J153" s="19">
        <f>IF(Table1[[#This Row],[Probation]]="Yes",0,ROUND(Table1[[#This Row],[Basic Of March 21]]*$C$3,0))</f>
        <v>0</v>
      </c>
      <c r="K153" s="19">
        <f>IF(Table1[[#This Row],[Probation]]="YES",0,ROUND(Table1[[#This Row],[Basic Of March 21]]*$H$3,0))</f>
        <v>0</v>
      </c>
      <c r="L153" s="19">
        <f>SUM(J153:K153,Table1[[#This Row],[Basic Of March 21]])</f>
        <v>0</v>
      </c>
      <c r="M153" s="19">
        <f t="shared" si="8"/>
        <v>0</v>
      </c>
      <c r="N153" s="19">
        <f>IF(Table1[[#This Row],[Probation]]="Yes",Table1[[#This Row],[Basic Of March 21]],MROUND(Table1[[#This Row],[Basic Of March 21]]*1.03,100))</f>
        <v>0</v>
      </c>
      <c r="O153" s="19">
        <f>IF(Table1[[#This Row],[Probation]]="Yes",0,ROUND(N153*$C$4,0))</f>
        <v>0</v>
      </c>
      <c r="P153" s="19">
        <f>IF(Table1[[#This Row],[Probation]]="Yes",0,ROUND(N153*$H$4,0))</f>
        <v>0</v>
      </c>
      <c r="Q153" s="19">
        <f t="shared" si="9"/>
        <v>0</v>
      </c>
      <c r="R153" s="19">
        <f t="shared" si="10"/>
        <v>0</v>
      </c>
      <c r="S153" s="19">
        <f>IF(Table1[[#This Row],[GPF/NPS]]="GPF",0,ROUND(SUM(Table1[[#This Row],[Basic Of March 21]],J153)*10%,0)*4+ROUND(SUM(N153:O153)*10%,0)*8)</f>
        <v>0</v>
      </c>
      <c r="T153" s="19">
        <f t="shared" si="11"/>
        <v>0</v>
      </c>
      <c r="U153" s="14"/>
    </row>
    <row r="154" spans="1:21" ht="20.100000000000001" customHeight="1" x14ac:dyDescent="0.25">
      <c r="A154" s="20">
        <f>IF(Table1[[#This Row],[Name of Employee]]="","",ROWS($A$1:A149))</f>
        <v>149</v>
      </c>
      <c r="B154" s="16" t="s">
        <v>109</v>
      </c>
      <c r="C154" s="17"/>
      <c r="D154" s="17"/>
      <c r="E154" s="17"/>
      <c r="F154" s="17"/>
      <c r="G154" s="17"/>
      <c r="H154" s="13"/>
      <c r="I154" s="52"/>
      <c r="J154" s="19">
        <f>IF(Table1[[#This Row],[Probation]]="Yes",0,ROUND(Table1[[#This Row],[Basic Of March 21]]*$C$3,0))</f>
        <v>0</v>
      </c>
      <c r="K154" s="19">
        <f>IF(Table1[[#This Row],[Probation]]="YES",0,ROUND(Table1[[#This Row],[Basic Of March 21]]*$H$3,0))</f>
        <v>0</v>
      </c>
      <c r="L154" s="19">
        <f>SUM(J154:K154,Table1[[#This Row],[Basic Of March 21]])</f>
        <v>0</v>
      </c>
      <c r="M154" s="19">
        <f t="shared" si="8"/>
        <v>0</v>
      </c>
      <c r="N154" s="19">
        <f>IF(Table1[[#This Row],[Probation]]="Yes",Table1[[#This Row],[Basic Of March 21]],MROUND(Table1[[#This Row],[Basic Of March 21]]*1.03,100))</f>
        <v>0</v>
      </c>
      <c r="O154" s="19">
        <f>IF(Table1[[#This Row],[Probation]]="Yes",0,ROUND(N154*$C$4,0))</f>
        <v>0</v>
      </c>
      <c r="P154" s="19">
        <f>IF(Table1[[#This Row],[Probation]]="Yes",0,ROUND(N154*$H$4,0))</f>
        <v>0</v>
      </c>
      <c r="Q154" s="19">
        <f t="shared" si="9"/>
        <v>0</v>
      </c>
      <c r="R154" s="19">
        <f t="shared" si="10"/>
        <v>0</v>
      </c>
      <c r="S154" s="19">
        <f>IF(Table1[[#This Row],[GPF/NPS]]="GPF",0,ROUND(SUM(Table1[[#This Row],[Basic Of March 21]],J154)*10%,0)*4+ROUND(SUM(N154:O154)*10%,0)*8)</f>
        <v>0</v>
      </c>
      <c r="T154" s="19">
        <f t="shared" si="11"/>
        <v>0</v>
      </c>
      <c r="U154" s="14"/>
    </row>
    <row r="155" spans="1:21" ht="20.100000000000001" customHeight="1" x14ac:dyDescent="0.25">
      <c r="A155" s="20">
        <f>IF(Table1[[#This Row],[Name of Employee]]="","",ROWS($A$1:A150))</f>
        <v>150</v>
      </c>
      <c r="B155" s="16" t="s">
        <v>99</v>
      </c>
      <c r="C155" s="17"/>
      <c r="D155" s="17"/>
      <c r="E155" s="17"/>
      <c r="F155" s="17"/>
      <c r="G155" s="17"/>
      <c r="H155" s="13"/>
      <c r="I155" s="52"/>
      <c r="J155" s="19">
        <f>IF(Table1[[#This Row],[Probation]]="Yes",0,ROUND(Table1[[#This Row],[Basic Of March 21]]*$C$3,0))</f>
        <v>0</v>
      </c>
      <c r="K155" s="19">
        <f>IF(Table1[[#This Row],[Probation]]="YES",0,ROUND(Table1[[#This Row],[Basic Of March 21]]*$H$3,0))</f>
        <v>0</v>
      </c>
      <c r="L155" s="19">
        <f>SUM(J155:K155,Table1[[#This Row],[Basic Of March 21]])</f>
        <v>0</v>
      </c>
      <c r="M155" s="19">
        <f t="shared" si="8"/>
        <v>0</v>
      </c>
      <c r="N155" s="19">
        <f>IF(Table1[[#This Row],[Probation]]="Yes",Table1[[#This Row],[Basic Of March 21]],MROUND(Table1[[#This Row],[Basic Of March 21]]*1.03,100))</f>
        <v>0</v>
      </c>
      <c r="O155" s="19">
        <f>IF(Table1[[#This Row],[Probation]]="Yes",0,ROUND(N155*$C$4,0))</f>
        <v>0</v>
      </c>
      <c r="P155" s="19">
        <f>IF(Table1[[#This Row],[Probation]]="Yes",0,ROUND(N155*$H$4,0))</f>
        <v>0</v>
      </c>
      <c r="Q155" s="19">
        <f t="shared" si="9"/>
        <v>0</v>
      </c>
      <c r="R155" s="19">
        <f t="shared" si="10"/>
        <v>0</v>
      </c>
      <c r="S155" s="19">
        <f>IF(Table1[[#This Row],[GPF/NPS]]="GPF",0,ROUND(SUM(Table1[[#This Row],[Basic Of March 21]],J155)*10%,0)*4+ROUND(SUM(N155:O155)*10%,0)*8)</f>
        <v>0</v>
      </c>
      <c r="T155" s="19">
        <f t="shared" si="11"/>
        <v>0</v>
      </c>
      <c r="U155" s="14"/>
    </row>
    <row r="156" spans="1:21" ht="20.100000000000001" customHeight="1" x14ac:dyDescent="0.25">
      <c r="A156" s="20">
        <f>IF(Table1[[#This Row],[Name of Employee]]="","",ROWS($A$1:A151))</f>
        <v>151</v>
      </c>
      <c r="B156" s="16" t="s">
        <v>100</v>
      </c>
      <c r="C156" s="17"/>
      <c r="D156" s="17"/>
      <c r="E156" s="17"/>
      <c r="F156" s="17"/>
      <c r="G156" s="17"/>
      <c r="H156" s="13"/>
      <c r="I156" s="52"/>
      <c r="J156" s="19">
        <f>IF(Table1[[#This Row],[Probation]]="Yes",0,ROUND(Table1[[#This Row],[Basic Of March 21]]*$C$3,0))</f>
        <v>0</v>
      </c>
      <c r="K156" s="19">
        <f>IF(Table1[[#This Row],[Probation]]="YES",0,ROUND(Table1[[#This Row],[Basic Of March 21]]*$H$3,0))</f>
        <v>0</v>
      </c>
      <c r="L156" s="19">
        <f>SUM(J156:K156,Table1[[#This Row],[Basic Of March 21]])</f>
        <v>0</v>
      </c>
      <c r="M156" s="19">
        <f t="shared" si="8"/>
        <v>0</v>
      </c>
      <c r="N156" s="19">
        <f>IF(Table1[[#This Row],[Probation]]="Yes",Table1[[#This Row],[Basic Of March 21]],MROUND(Table1[[#This Row],[Basic Of March 21]]*1.03,100))</f>
        <v>0</v>
      </c>
      <c r="O156" s="19">
        <f>IF(Table1[[#This Row],[Probation]]="Yes",0,ROUND(N156*$C$4,0))</f>
        <v>0</v>
      </c>
      <c r="P156" s="19">
        <f>IF(Table1[[#This Row],[Probation]]="Yes",0,ROUND(N156*$H$4,0))</f>
        <v>0</v>
      </c>
      <c r="Q156" s="19">
        <f t="shared" si="9"/>
        <v>0</v>
      </c>
      <c r="R156" s="19">
        <f t="shared" si="10"/>
        <v>0</v>
      </c>
      <c r="S156" s="19">
        <f>IF(Table1[[#This Row],[GPF/NPS]]="GPF",0,ROUND(SUM(Table1[[#This Row],[Basic Of March 21]],J156)*10%,0)*4+ROUND(SUM(N156:O156)*10%,0)*8)</f>
        <v>0</v>
      </c>
      <c r="T156" s="19">
        <f t="shared" si="11"/>
        <v>0</v>
      </c>
      <c r="U156" s="14"/>
    </row>
    <row r="157" spans="1:21" ht="20.100000000000001" customHeight="1" x14ac:dyDescent="0.25">
      <c r="A157" s="20">
        <f>IF(Table1[[#This Row],[Name of Employee]]="","",ROWS($A$1:A152))</f>
        <v>152</v>
      </c>
      <c r="B157" s="16" t="s">
        <v>101</v>
      </c>
      <c r="C157" s="17"/>
      <c r="D157" s="17"/>
      <c r="E157" s="17"/>
      <c r="F157" s="17"/>
      <c r="G157" s="17"/>
      <c r="H157" s="13"/>
      <c r="I157" s="52"/>
      <c r="J157" s="19">
        <f>IF(Table1[[#This Row],[Probation]]="Yes",0,ROUND(Table1[[#This Row],[Basic Of March 21]]*$C$3,0))</f>
        <v>0</v>
      </c>
      <c r="K157" s="19">
        <f>IF(Table1[[#This Row],[Probation]]="YES",0,ROUND(Table1[[#This Row],[Basic Of March 21]]*$H$3,0))</f>
        <v>0</v>
      </c>
      <c r="L157" s="19">
        <f>SUM(J157:K157,Table1[[#This Row],[Basic Of March 21]])</f>
        <v>0</v>
      </c>
      <c r="M157" s="19">
        <f t="shared" si="8"/>
        <v>0</v>
      </c>
      <c r="N157" s="19">
        <f>IF(Table1[[#This Row],[Probation]]="Yes",Table1[[#This Row],[Basic Of March 21]],MROUND(Table1[[#This Row],[Basic Of March 21]]*1.03,100))</f>
        <v>0</v>
      </c>
      <c r="O157" s="19">
        <f>IF(Table1[[#This Row],[Probation]]="Yes",0,ROUND(N157*$C$4,0))</f>
        <v>0</v>
      </c>
      <c r="P157" s="19">
        <f>IF(Table1[[#This Row],[Probation]]="Yes",0,ROUND(N157*$H$4,0))</f>
        <v>0</v>
      </c>
      <c r="Q157" s="19">
        <f t="shared" si="9"/>
        <v>0</v>
      </c>
      <c r="R157" s="19">
        <f t="shared" si="10"/>
        <v>0</v>
      </c>
      <c r="S157" s="19">
        <f>IF(Table1[[#This Row],[GPF/NPS]]="GPF",0,ROUND(SUM(Table1[[#This Row],[Basic Of March 21]],J157)*10%,0)*4+ROUND(SUM(N157:O157)*10%,0)*8)</f>
        <v>0</v>
      </c>
      <c r="T157" s="19">
        <f t="shared" si="11"/>
        <v>0</v>
      </c>
      <c r="U157" s="14"/>
    </row>
    <row r="158" spans="1:21" ht="20.100000000000001" customHeight="1" x14ac:dyDescent="0.25">
      <c r="A158" s="20">
        <f>IF(Table1[[#This Row],[Name of Employee]]="","",ROWS($A$1:A153))</f>
        <v>153</v>
      </c>
      <c r="B158" s="16" t="s">
        <v>102</v>
      </c>
      <c r="C158" s="17"/>
      <c r="D158" s="17"/>
      <c r="E158" s="17"/>
      <c r="F158" s="17"/>
      <c r="G158" s="17"/>
      <c r="H158" s="13"/>
      <c r="I158" s="52"/>
      <c r="J158" s="19">
        <f>IF(Table1[[#This Row],[Probation]]="Yes",0,ROUND(Table1[[#This Row],[Basic Of March 21]]*$C$3,0))</f>
        <v>0</v>
      </c>
      <c r="K158" s="19">
        <f>IF(Table1[[#This Row],[Probation]]="YES",0,ROUND(Table1[[#This Row],[Basic Of March 21]]*$H$3,0))</f>
        <v>0</v>
      </c>
      <c r="L158" s="19">
        <f>SUM(J158:K158,Table1[[#This Row],[Basic Of March 21]])</f>
        <v>0</v>
      </c>
      <c r="M158" s="19">
        <f t="shared" si="8"/>
        <v>0</v>
      </c>
      <c r="N158" s="19">
        <f>IF(Table1[[#This Row],[Probation]]="Yes",Table1[[#This Row],[Basic Of March 21]],MROUND(Table1[[#This Row],[Basic Of March 21]]*1.03,100))</f>
        <v>0</v>
      </c>
      <c r="O158" s="19">
        <f>IF(Table1[[#This Row],[Probation]]="Yes",0,ROUND(N158*$C$4,0))</f>
        <v>0</v>
      </c>
      <c r="P158" s="19">
        <f>IF(Table1[[#This Row],[Probation]]="Yes",0,ROUND(N158*$H$4,0))</f>
        <v>0</v>
      </c>
      <c r="Q158" s="19">
        <f t="shared" si="9"/>
        <v>0</v>
      </c>
      <c r="R158" s="19">
        <f t="shared" si="10"/>
        <v>0</v>
      </c>
      <c r="S158" s="19">
        <f>IF(Table1[[#This Row],[GPF/NPS]]="GPF",0,ROUND(SUM(Table1[[#This Row],[Basic Of March 21]],J158)*10%,0)*4+ROUND(SUM(N158:O158)*10%,0)*8)</f>
        <v>0</v>
      </c>
      <c r="T158" s="19">
        <f t="shared" si="11"/>
        <v>0</v>
      </c>
      <c r="U158" s="14"/>
    </row>
    <row r="159" spans="1:21" ht="20.100000000000001" customHeight="1" x14ac:dyDescent="0.25">
      <c r="A159" s="20">
        <f>IF(Table1[[#This Row],[Name of Employee]]="","",ROWS($A$1:A154))</f>
        <v>154</v>
      </c>
      <c r="B159" s="16" t="s">
        <v>103</v>
      </c>
      <c r="C159" s="17"/>
      <c r="D159" s="17"/>
      <c r="E159" s="17"/>
      <c r="F159" s="17"/>
      <c r="G159" s="17"/>
      <c r="H159" s="13"/>
      <c r="I159" s="52"/>
      <c r="J159" s="19">
        <f>IF(Table1[[#This Row],[Probation]]="Yes",0,ROUND(Table1[[#This Row],[Basic Of March 21]]*$C$3,0))</f>
        <v>0</v>
      </c>
      <c r="K159" s="19">
        <f>IF(Table1[[#This Row],[Probation]]="YES",0,ROUND(Table1[[#This Row],[Basic Of March 21]]*$H$3,0))</f>
        <v>0</v>
      </c>
      <c r="L159" s="19">
        <f>SUM(J159:K159,Table1[[#This Row],[Basic Of March 21]])</f>
        <v>0</v>
      </c>
      <c r="M159" s="19">
        <f t="shared" si="8"/>
        <v>0</v>
      </c>
      <c r="N159" s="19">
        <f>IF(Table1[[#This Row],[Probation]]="Yes",Table1[[#This Row],[Basic Of March 21]],MROUND(Table1[[#This Row],[Basic Of March 21]]*1.03,100))</f>
        <v>0</v>
      </c>
      <c r="O159" s="19">
        <f>IF(Table1[[#This Row],[Probation]]="Yes",0,ROUND(N159*$C$4,0))</f>
        <v>0</v>
      </c>
      <c r="P159" s="19">
        <f>IF(Table1[[#This Row],[Probation]]="Yes",0,ROUND(N159*$H$4,0))</f>
        <v>0</v>
      </c>
      <c r="Q159" s="19">
        <f t="shared" si="9"/>
        <v>0</v>
      </c>
      <c r="R159" s="19">
        <f t="shared" si="10"/>
        <v>0</v>
      </c>
      <c r="S159" s="19">
        <f>IF(Table1[[#This Row],[GPF/NPS]]="GPF",0,ROUND(SUM(Table1[[#This Row],[Basic Of March 21]],J159)*10%,0)*4+ROUND(SUM(N159:O159)*10%,0)*8)</f>
        <v>0</v>
      </c>
      <c r="T159" s="19">
        <f t="shared" si="11"/>
        <v>0</v>
      </c>
      <c r="U159" s="14"/>
    </row>
    <row r="160" spans="1:21" ht="20.100000000000001" customHeight="1" x14ac:dyDescent="0.25">
      <c r="A160" s="20">
        <f>IF(Table1[[#This Row],[Name of Employee]]="","",ROWS($A$1:A155))</f>
        <v>155</v>
      </c>
      <c r="B160" s="16" t="s">
        <v>104</v>
      </c>
      <c r="C160" s="17"/>
      <c r="D160" s="17"/>
      <c r="E160" s="17"/>
      <c r="F160" s="17"/>
      <c r="G160" s="17"/>
      <c r="H160" s="13"/>
      <c r="I160" s="52"/>
      <c r="J160" s="19">
        <f>IF(Table1[[#This Row],[Probation]]="Yes",0,ROUND(Table1[[#This Row],[Basic Of March 21]]*$C$3,0))</f>
        <v>0</v>
      </c>
      <c r="K160" s="19">
        <f>IF(Table1[[#This Row],[Probation]]="YES",0,ROUND(Table1[[#This Row],[Basic Of March 21]]*$H$3,0))</f>
        <v>0</v>
      </c>
      <c r="L160" s="19">
        <f>SUM(J160:K160,Table1[[#This Row],[Basic Of March 21]])</f>
        <v>0</v>
      </c>
      <c r="M160" s="19">
        <f t="shared" si="8"/>
        <v>0</v>
      </c>
      <c r="N160" s="19">
        <f>IF(Table1[[#This Row],[Probation]]="Yes",Table1[[#This Row],[Basic Of March 21]],MROUND(Table1[[#This Row],[Basic Of March 21]]*1.03,100))</f>
        <v>0</v>
      </c>
      <c r="O160" s="19">
        <f>IF(Table1[[#This Row],[Probation]]="Yes",0,ROUND(N160*$C$4,0))</f>
        <v>0</v>
      </c>
      <c r="P160" s="19">
        <f>IF(Table1[[#This Row],[Probation]]="Yes",0,ROUND(N160*$H$4,0))</f>
        <v>0</v>
      </c>
      <c r="Q160" s="19">
        <f t="shared" si="9"/>
        <v>0</v>
      </c>
      <c r="R160" s="19">
        <f t="shared" si="10"/>
        <v>0</v>
      </c>
      <c r="S160" s="19">
        <f>IF(Table1[[#This Row],[GPF/NPS]]="GPF",0,ROUND(SUM(Table1[[#This Row],[Basic Of March 21]],J160)*10%,0)*4+ROUND(SUM(N160:O160)*10%,0)*8)</f>
        <v>0</v>
      </c>
      <c r="T160" s="19">
        <f t="shared" si="11"/>
        <v>0</v>
      </c>
      <c r="U160" s="14"/>
    </row>
    <row r="161" spans="1:21" ht="20.100000000000001" customHeight="1" x14ac:dyDescent="0.25">
      <c r="A161" s="20">
        <f>IF(Table1[[#This Row],[Name of Employee]]="","",ROWS($A$1:A156))</f>
        <v>156</v>
      </c>
      <c r="B161" s="16" t="s">
        <v>105</v>
      </c>
      <c r="C161" s="17"/>
      <c r="D161" s="17"/>
      <c r="E161" s="17"/>
      <c r="F161" s="17"/>
      <c r="G161" s="17"/>
      <c r="H161" s="13"/>
      <c r="I161" s="52"/>
      <c r="J161" s="19">
        <f>IF(Table1[[#This Row],[Probation]]="Yes",0,ROUND(Table1[[#This Row],[Basic Of March 21]]*$C$3,0))</f>
        <v>0</v>
      </c>
      <c r="K161" s="19">
        <f>IF(Table1[[#This Row],[Probation]]="YES",0,ROUND(Table1[[#This Row],[Basic Of March 21]]*$H$3,0))</f>
        <v>0</v>
      </c>
      <c r="L161" s="19">
        <f>SUM(J161:K161,Table1[[#This Row],[Basic Of March 21]])</f>
        <v>0</v>
      </c>
      <c r="M161" s="19">
        <f t="shared" si="8"/>
        <v>0</v>
      </c>
      <c r="N161" s="19">
        <f>IF(Table1[[#This Row],[Probation]]="Yes",Table1[[#This Row],[Basic Of March 21]],MROUND(Table1[[#This Row],[Basic Of March 21]]*1.03,100))</f>
        <v>0</v>
      </c>
      <c r="O161" s="19">
        <f>IF(Table1[[#This Row],[Probation]]="Yes",0,ROUND(N161*$C$4,0))</f>
        <v>0</v>
      </c>
      <c r="P161" s="19">
        <f>IF(Table1[[#This Row],[Probation]]="Yes",0,ROUND(N161*$H$4,0))</f>
        <v>0</v>
      </c>
      <c r="Q161" s="19">
        <f t="shared" si="9"/>
        <v>0</v>
      </c>
      <c r="R161" s="19">
        <f t="shared" si="10"/>
        <v>0</v>
      </c>
      <c r="S161" s="19">
        <f>IF(Table1[[#This Row],[GPF/NPS]]="GPF",0,ROUND(SUM(Table1[[#This Row],[Basic Of March 21]],J161)*10%,0)*4+ROUND(SUM(N161:O161)*10%,0)*8)</f>
        <v>0</v>
      </c>
      <c r="T161" s="19">
        <f t="shared" si="11"/>
        <v>0</v>
      </c>
      <c r="U161" s="14"/>
    </row>
    <row r="162" spans="1:21" ht="20.100000000000001" customHeight="1" x14ac:dyDescent="0.25">
      <c r="A162" s="20">
        <f>IF(Table1[[#This Row],[Name of Employee]]="","",ROWS($A$1:A157))</f>
        <v>157</v>
      </c>
      <c r="B162" s="16" t="s">
        <v>106</v>
      </c>
      <c r="C162" s="17"/>
      <c r="D162" s="17"/>
      <c r="E162" s="17"/>
      <c r="F162" s="17"/>
      <c r="G162" s="17"/>
      <c r="H162" s="13"/>
      <c r="I162" s="52"/>
      <c r="J162" s="19">
        <f>IF(Table1[[#This Row],[Probation]]="Yes",0,ROUND(Table1[[#This Row],[Basic Of March 21]]*$C$3,0))</f>
        <v>0</v>
      </c>
      <c r="K162" s="19">
        <f>IF(Table1[[#This Row],[Probation]]="YES",0,ROUND(Table1[[#This Row],[Basic Of March 21]]*$H$3,0))</f>
        <v>0</v>
      </c>
      <c r="L162" s="19">
        <f>SUM(J162:K162,Table1[[#This Row],[Basic Of March 21]])</f>
        <v>0</v>
      </c>
      <c r="M162" s="19">
        <f t="shared" si="8"/>
        <v>0</v>
      </c>
      <c r="N162" s="19">
        <f>IF(Table1[[#This Row],[Probation]]="Yes",Table1[[#This Row],[Basic Of March 21]],MROUND(Table1[[#This Row],[Basic Of March 21]]*1.03,100))</f>
        <v>0</v>
      </c>
      <c r="O162" s="19">
        <f>IF(Table1[[#This Row],[Probation]]="Yes",0,ROUND(N162*$C$4,0))</f>
        <v>0</v>
      </c>
      <c r="P162" s="19">
        <f>IF(Table1[[#This Row],[Probation]]="Yes",0,ROUND(N162*$H$4,0))</f>
        <v>0</v>
      </c>
      <c r="Q162" s="19">
        <f t="shared" si="9"/>
        <v>0</v>
      </c>
      <c r="R162" s="19">
        <f t="shared" si="10"/>
        <v>0</v>
      </c>
      <c r="S162" s="19">
        <f>IF(Table1[[#This Row],[GPF/NPS]]="GPF",0,ROUND(SUM(Table1[[#This Row],[Basic Of March 21]],J162)*10%,0)*4+ROUND(SUM(N162:O162)*10%,0)*8)</f>
        <v>0</v>
      </c>
      <c r="T162" s="19">
        <f t="shared" si="11"/>
        <v>0</v>
      </c>
      <c r="U162" s="14"/>
    </row>
    <row r="163" spans="1:21" ht="20.100000000000001" customHeight="1" x14ac:dyDescent="0.25">
      <c r="A163" s="20">
        <f>IF(Table1[[#This Row],[Name of Employee]]="","",ROWS($A$1:A158))</f>
        <v>158</v>
      </c>
      <c r="B163" s="16" t="s">
        <v>107</v>
      </c>
      <c r="C163" s="17"/>
      <c r="D163" s="17"/>
      <c r="E163" s="17"/>
      <c r="F163" s="17"/>
      <c r="G163" s="17"/>
      <c r="H163" s="13"/>
      <c r="I163" s="52"/>
      <c r="J163" s="19">
        <f>IF(Table1[[#This Row],[Probation]]="Yes",0,ROUND(Table1[[#This Row],[Basic Of March 21]]*$C$3,0))</f>
        <v>0</v>
      </c>
      <c r="K163" s="19">
        <f>IF(Table1[[#This Row],[Probation]]="YES",0,ROUND(Table1[[#This Row],[Basic Of March 21]]*$H$3,0))</f>
        <v>0</v>
      </c>
      <c r="L163" s="19">
        <f>SUM(J163:K163,Table1[[#This Row],[Basic Of March 21]])</f>
        <v>0</v>
      </c>
      <c r="M163" s="19">
        <f t="shared" si="8"/>
        <v>0</v>
      </c>
      <c r="N163" s="19">
        <f>IF(Table1[[#This Row],[Probation]]="Yes",Table1[[#This Row],[Basic Of March 21]],MROUND(Table1[[#This Row],[Basic Of March 21]]*1.03,100))</f>
        <v>0</v>
      </c>
      <c r="O163" s="19">
        <f>IF(Table1[[#This Row],[Probation]]="Yes",0,ROUND(N163*$C$4,0))</f>
        <v>0</v>
      </c>
      <c r="P163" s="19">
        <f>IF(Table1[[#This Row],[Probation]]="Yes",0,ROUND(N163*$H$4,0))</f>
        <v>0</v>
      </c>
      <c r="Q163" s="19">
        <f t="shared" si="9"/>
        <v>0</v>
      </c>
      <c r="R163" s="19">
        <f t="shared" si="10"/>
        <v>0</v>
      </c>
      <c r="S163" s="19">
        <f>IF(Table1[[#This Row],[GPF/NPS]]="GPF",0,ROUND(SUM(Table1[[#This Row],[Basic Of March 21]],J163)*10%,0)*4+ROUND(SUM(N163:O163)*10%,0)*8)</f>
        <v>0</v>
      </c>
      <c r="T163" s="19">
        <f t="shared" si="11"/>
        <v>0</v>
      </c>
      <c r="U163" s="14"/>
    </row>
    <row r="164" spans="1:21" ht="20.100000000000001" customHeight="1" x14ac:dyDescent="0.25">
      <c r="A164" s="20">
        <f>IF(Table1[[#This Row],[Name of Employee]]="","",ROWS($A$1:A159))</f>
        <v>159</v>
      </c>
      <c r="B164" s="16" t="s">
        <v>108</v>
      </c>
      <c r="C164" s="17"/>
      <c r="D164" s="17"/>
      <c r="E164" s="17"/>
      <c r="F164" s="17"/>
      <c r="G164" s="17"/>
      <c r="H164" s="13"/>
      <c r="I164" s="52"/>
      <c r="J164" s="19">
        <f>IF(Table1[[#This Row],[Probation]]="Yes",0,ROUND(Table1[[#This Row],[Basic Of March 21]]*$C$3,0))</f>
        <v>0</v>
      </c>
      <c r="K164" s="19">
        <f>IF(Table1[[#This Row],[Probation]]="YES",0,ROUND(Table1[[#This Row],[Basic Of March 21]]*$H$3,0))</f>
        <v>0</v>
      </c>
      <c r="L164" s="19">
        <f>SUM(J164:K164,Table1[[#This Row],[Basic Of March 21]])</f>
        <v>0</v>
      </c>
      <c r="M164" s="19">
        <f t="shared" si="8"/>
        <v>0</v>
      </c>
      <c r="N164" s="19">
        <f>IF(Table1[[#This Row],[Probation]]="Yes",Table1[[#This Row],[Basic Of March 21]],MROUND(Table1[[#This Row],[Basic Of March 21]]*1.03,100))</f>
        <v>0</v>
      </c>
      <c r="O164" s="19">
        <f>IF(Table1[[#This Row],[Probation]]="Yes",0,ROUND(N164*$C$4,0))</f>
        <v>0</v>
      </c>
      <c r="P164" s="19">
        <f>IF(Table1[[#This Row],[Probation]]="Yes",0,ROUND(N164*$H$4,0))</f>
        <v>0</v>
      </c>
      <c r="Q164" s="19">
        <f t="shared" si="9"/>
        <v>0</v>
      </c>
      <c r="R164" s="19">
        <f t="shared" si="10"/>
        <v>0</v>
      </c>
      <c r="S164" s="19">
        <f>IF(Table1[[#This Row],[GPF/NPS]]="GPF",0,ROUND(SUM(Table1[[#This Row],[Basic Of March 21]],J164)*10%,0)*4+ROUND(SUM(N164:O164)*10%,0)*8)</f>
        <v>0</v>
      </c>
      <c r="T164" s="19">
        <f t="shared" si="11"/>
        <v>0</v>
      </c>
      <c r="U164" s="14"/>
    </row>
    <row r="165" spans="1:21" ht="20.100000000000001" customHeight="1" x14ac:dyDescent="0.25">
      <c r="A165" s="20">
        <f>IF(Table1[[#This Row],[Name of Employee]]="","",ROWS($A$1:A160))</f>
        <v>160</v>
      </c>
      <c r="B165" s="16" t="s">
        <v>84</v>
      </c>
      <c r="C165" s="17"/>
      <c r="D165" s="17"/>
      <c r="E165" s="17"/>
      <c r="F165" s="17"/>
      <c r="G165" s="17"/>
      <c r="H165" s="13"/>
      <c r="I165" s="52"/>
      <c r="J165" s="19">
        <f>IF(Table1[[#This Row],[Probation]]="Yes",0,ROUND(Table1[[#This Row],[Basic Of March 21]]*$C$3,0))</f>
        <v>0</v>
      </c>
      <c r="K165" s="19">
        <f>IF(Table1[[#This Row],[Probation]]="YES",0,ROUND(Table1[[#This Row],[Basic Of March 21]]*$H$3,0))</f>
        <v>0</v>
      </c>
      <c r="L165" s="19">
        <f>SUM(J165:K165,Table1[[#This Row],[Basic Of March 21]])</f>
        <v>0</v>
      </c>
      <c r="M165" s="19">
        <f t="shared" si="8"/>
        <v>0</v>
      </c>
      <c r="N165" s="19">
        <f>IF(Table1[[#This Row],[Probation]]="Yes",Table1[[#This Row],[Basic Of March 21]],MROUND(Table1[[#This Row],[Basic Of March 21]]*1.03,100))</f>
        <v>0</v>
      </c>
      <c r="O165" s="19">
        <f>IF(Table1[[#This Row],[Probation]]="Yes",0,ROUND(N165*$C$4,0))</f>
        <v>0</v>
      </c>
      <c r="P165" s="19">
        <f>IF(Table1[[#This Row],[Probation]]="Yes",0,ROUND(N165*$H$4,0))</f>
        <v>0</v>
      </c>
      <c r="Q165" s="19">
        <f t="shared" si="9"/>
        <v>0</v>
      </c>
      <c r="R165" s="19">
        <f t="shared" si="10"/>
        <v>0</v>
      </c>
      <c r="S165" s="19">
        <f>IF(Table1[[#This Row],[GPF/NPS]]="GPF",0,ROUND(SUM(Table1[[#This Row],[Basic Of March 21]],J165)*10%,0)*4+ROUND(SUM(N165:O165)*10%,0)*8)</f>
        <v>0</v>
      </c>
      <c r="T165" s="19">
        <f t="shared" si="11"/>
        <v>0</v>
      </c>
      <c r="U165" s="14"/>
    </row>
    <row r="166" spans="1:21" ht="20.100000000000001" customHeight="1" x14ac:dyDescent="0.25">
      <c r="A166" s="20">
        <f>IF(Table1[[#This Row],[Name of Employee]]="","",ROWS($A$1:A161))</f>
        <v>161</v>
      </c>
      <c r="B166" s="16" t="s">
        <v>85</v>
      </c>
      <c r="C166" s="17"/>
      <c r="D166" s="17"/>
      <c r="E166" s="17"/>
      <c r="F166" s="17"/>
      <c r="G166" s="17"/>
      <c r="H166" s="13"/>
      <c r="I166" s="52"/>
      <c r="J166" s="19">
        <f>IF(Table1[[#This Row],[Probation]]="Yes",0,ROUND(Table1[[#This Row],[Basic Of March 21]]*$C$3,0))</f>
        <v>0</v>
      </c>
      <c r="K166" s="19">
        <f>IF(Table1[[#This Row],[Probation]]="YES",0,ROUND(Table1[[#This Row],[Basic Of March 21]]*$H$3,0))</f>
        <v>0</v>
      </c>
      <c r="L166" s="19">
        <f>SUM(J166:K166,Table1[[#This Row],[Basic Of March 21]])</f>
        <v>0</v>
      </c>
      <c r="M166" s="19">
        <f t="shared" si="8"/>
        <v>0</v>
      </c>
      <c r="N166" s="19">
        <f>IF(Table1[[#This Row],[Probation]]="Yes",Table1[[#This Row],[Basic Of March 21]],MROUND(Table1[[#This Row],[Basic Of March 21]]*1.03,100))</f>
        <v>0</v>
      </c>
      <c r="O166" s="19">
        <f>IF(Table1[[#This Row],[Probation]]="Yes",0,ROUND(N166*$C$4,0))</f>
        <v>0</v>
      </c>
      <c r="P166" s="19">
        <f>IF(Table1[[#This Row],[Probation]]="Yes",0,ROUND(N166*$H$4,0))</f>
        <v>0</v>
      </c>
      <c r="Q166" s="19">
        <f t="shared" si="9"/>
        <v>0</v>
      </c>
      <c r="R166" s="19">
        <f t="shared" si="10"/>
        <v>0</v>
      </c>
      <c r="S166" s="19">
        <f>IF(Table1[[#This Row],[GPF/NPS]]="GPF",0,ROUND(SUM(Table1[[#This Row],[Basic Of March 21]],J166)*10%,0)*4+ROUND(SUM(N166:O166)*10%,0)*8)</f>
        <v>0</v>
      </c>
      <c r="T166" s="19">
        <f t="shared" si="11"/>
        <v>0</v>
      </c>
      <c r="U166" s="14"/>
    </row>
    <row r="167" spans="1:21" ht="20.100000000000001" customHeight="1" x14ac:dyDescent="0.25">
      <c r="A167" s="20">
        <f>IF(Table1[[#This Row],[Name of Employee]]="","",ROWS($A$1:A162))</f>
        <v>162</v>
      </c>
      <c r="B167" s="16" t="s">
        <v>86</v>
      </c>
      <c r="C167" s="17"/>
      <c r="D167" s="17"/>
      <c r="E167" s="17"/>
      <c r="F167" s="17"/>
      <c r="G167" s="17"/>
      <c r="H167" s="13"/>
      <c r="I167" s="52"/>
      <c r="J167" s="19">
        <f>IF(Table1[[#This Row],[Probation]]="Yes",0,ROUND(Table1[[#This Row],[Basic Of March 21]]*$C$3,0))</f>
        <v>0</v>
      </c>
      <c r="K167" s="19">
        <f>IF(Table1[[#This Row],[Probation]]="YES",0,ROUND(Table1[[#This Row],[Basic Of March 21]]*$H$3,0))</f>
        <v>0</v>
      </c>
      <c r="L167" s="19">
        <f>SUM(J167:K167,Table1[[#This Row],[Basic Of March 21]])</f>
        <v>0</v>
      </c>
      <c r="M167" s="19">
        <f t="shared" si="8"/>
        <v>0</v>
      </c>
      <c r="N167" s="19">
        <f>IF(Table1[[#This Row],[Probation]]="Yes",Table1[[#This Row],[Basic Of March 21]],MROUND(Table1[[#This Row],[Basic Of March 21]]*1.03,100))</f>
        <v>0</v>
      </c>
      <c r="O167" s="19">
        <f>IF(Table1[[#This Row],[Probation]]="Yes",0,ROUND(N167*$C$4,0))</f>
        <v>0</v>
      </c>
      <c r="P167" s="19">
        <f>IF(Table1[[#This Row],[Probation]]="Yes",0,ROUND(N167*$H$4,0))</f>
        <v>0</v>
      </c>
      <c r="Q167" s="19">
        <f t="shared" si="9"/>
        <v>0</v>
      </c>
      <c r="R167" s="19">
        <f t="shared" si="10"/>
        <v>0</v>
      </c>
      <c r="S167" s="19">
        <f>IF(Table1[[#This Row],[GPF/NPS]]="GPF",0,ROUND(SUM(Table1[[#This Row],[Basic Of March 21]],J167)*10%,0)*4+ROUND(SUM(N167:O167)*10%,0)*8)</f>
        <v>0</v>
      </c>
      <c r="T167" s="19">
        <f t="shared" si="11"/>
        <v>0</v>
      </c>
      <c r="U167" s="14"/>
    </row>
    <row r="168" spans="1:21" ht="20.100000000000001" customHeight="1" x14ac:dyDescent="0.25">
      <c r="A168" s="20">
        <f>IF(Table1[[#This Row],[Name of Employee]]="","",ROWS($A$1:A163))</f>
        <v>163</v>
      </c>
      <c r="B168" s="16" t="s">
        <v>87</v>
      </c>
      <c r="C168" s="17"/>
      <c r="D168" s="17"/>
      <c r="E168" s="17"/>
      <c r="F168" s="17"/>
      <c r="G168" s="17"/>
      <c r="H168" s="13"/>
      <c r="I168" s="52"/>
      <c r="J168" s="19">
        <f>IF(Table1[[#This Row],[Probation]]="Yes",0,ROUND(Table1[[#This Row],[Basic Of March 21]]*$C$3,0))</f>
        <v>0</v>
      </c>
      <c r="K168" s="19">
        <f>IF(Table1[[#This Row],[Probation]]="YES",0,ROUND(Table1[[#This Row],[Basic Of March 21]]*$H$3,0))</f>
        <v>0</v>
      </c>
      <c r="L168" s="19">
        <f>SUM(J168:K168,Table1[[#This Row],[Basic Of March 21]])</f>
        <v>0</v>
      </c>
      <c r="M168" s="19">
        <f t="shared" si="8"/>
        <v>0</v>
      </c>
      <c r="N168" s="19">
        <f>IF(Table1[[#This Row],[Probation]]="Yes",Table1[[#This Row],[Basic Of March 21]],MROUND(Table1[[#This Row],[Basic Of March 21]]*1.03,100))</f>
        <v>0</v>
      </c>
      <c r="O168" s="19">
        <f>IF(Table1[[#This Row],[Probation]]="Yes",0,ROUND(N168*$C$4,0))</f>
        <v>0</v>
      </c>
      <c r="P168" s="19">
        <f>IF(Table1[[#This Row],[Probation]]="Yes",0,ROUND(N168*$H$4,0))</f>
        <v>0</v>
      </c>
      <c r="Q168" s="19">
        <f t="shared" si="9"/>
        <v>0</v>
      </c>
      <c r="R168" s="19">
        <f t="shared" si="10"/>
        <v>0</v>
      </c>
      <c r="S168" s="19">
        <f>IF(Table1[[#This Row],[GPF/NPS]]="GPF",0,ROUND(SUM(Table1[[#This Row],[Basic Of March 21]],J168)*10%,0)*4+ROUND(SUM(N168:O168)*10%,0)*8)</f>
        <v>0</v>
      </c>
      <c r="T168" s="19">
        <f t="shared" si="11"/>
        <v>0</v>
      </c>
      <c r="U168" s="14"/>
    </row>
    <row r="169" spans="1:21" ht="20.100000000000001" customHeight="1" x14ac:dyDescent="0.25">
      <c r="A169" s="20">
        <f>IF(Table1[[#This Row],[Name of Employee]]="","",ROWS($A$1:A164))</f>
        <v>164</v>
      </c>
      <c r="B169" s="16" t="s">
        <v>88</v>
      </c>
      <c r="C169" s="17"/>
      <c r="D169" s="17"/>
      <c r="E169" s="17"/>
      <c r="F169" s="17"/>
      <c r="G169" s="17"/>
      <c r="H169" s="13"/>
      <c r="I169" s="52"/>
      <c r="J169" s="19">
        <f>IF(Table1[[#This Row],[Probation]]="Yes",0,ROUND(Table1[[#This Row],[Basic Of March 21]]*$C$3,0))</f>
        <v>0</v>
      </c>
      <c r="K169" s="19">
        <f>IF(Table1[[#This Row],[Probation]]="YES",0,ROUND(Table1[[#This Row],[Basic Of March 21]]*$H$3,0))</f>
        <v>0</v>
      </c>
      <c r="L169" s="19">
        <f>SUM(J169:K169,Table1[[#This Row],[Basic Of March 21]])</f>
        <v>0</v>
      </c>
      <c r="M169" s="19">
        <f t="shared" si="8"/>
        <v>0</v>
      </c>
      <c r="N169" s="19">
        <f>IF(Table1[[#This Row],[Probation]]="Yes",Table1[[#This Row],[Basic Of March 21]],MROUND(Table1[[#This Row],[Basic Of March 21]]*1.03,100))</f>
        <v>0</v>
      </c>
      <c r="O169" s="19">
        <f>IF(Table1[[#This Row],[Probation]]="Yes",0,ROUND(N169*$C$4,0))</f>
        <v>0</v>
      </c>
      <c r="P169" s="19">
        <f>IF(Table1[[#This Row],[Probation]]="Yes",0,ROUND(N169*$H$4,0))</f>
        <v>0</v>
      </c>
      <c r="Q169" s="19">
        <f t="shared" si="9"/>
        <v>0</v>
      </c>
      <c r="R169" s="19">
        <f t="shared" si="10"/>
        <v>0</v>
      </c>
      <c r="S169" s="19">
        <f>IF(Table1[[#This Row],[GPF/NPS]]="GPF",0,ROUND(SUM(Table1[[#This Row],[Basic Of March 21]],J169)*10%,0)*4+ROUND(SUM(N169:O169)*10%,0)*8)</f>
        <v>0</v>
      </c>
      <c r="T169" s="19">
        <f t="shared" si="11"/>
        <v>0</v>
      </c>
      <c r="U169" s="14"/>
    </row>
    <row r="170" spans="1:21" ht="20.100000000000001" customHeight="1" x14ac:dyDescent="0.25">
      <c r="A170" s="20">
        <f>IF(Table1[[#This Row],[Name of Employee]]="","",ROWS($A$1:A165))</f>
        <v>165</v>
      </c>
      <c r="B170" s="16" t="s">
        <v>89</v>
      </c>
      <c r="C170" s="17"/>
      <c r="D170" s="17"/>
      <c r="E170" s="17"/>
      <c r="F170" s="17"/>
      <c r="G170" s="17"/>
      <c r="H170" s="13"/>
      <c r="I170" s="52"/>
      <c r="J170" s="19">
        <f>IF(Table1[[#This Row],[Probation]]="Yes",0,ROUND(Table1[[#This Row],[Basic Of March 21]]*$C$3,0))</f>
        <v>0</v>
      </c>
      <c r="K170" s="19">
        <f>IF(Table1[[#This Row],[Probation]]="YES",0,ROUND(Table1[[#This Row],[Basic Of March 21]]*$H$3,0))</f>
        <v>0</v>
      </c>
      <c r="L170" s="19">
        <f>SUM(J170:K170,Table1[[#This Row],[Basic Of March 21]])</f>
        <v>0</v>
      </c>
      <c r="M170" s="19">
        <f t="shared" si="8"/>
        <v>0</v>
      </c>
      <c r="N170" s="19">
        <f>IF(Table1[[#This Row],[Probation]]="Yes",Table1[[#This Row],[Basic Of March 21]],MROUND(Table1[[#This Row],[Basic Of March 21]]*1.03,100))</f>
        <v>0</v>
      </c>
      <c r="O170" s="19">
        <f>IF(Table1[[#This Row],[Probation]]="Yes",0,ROUND(N170*$C$4,0))</f>
        <v>0</v>
      </c>
      <c r="P170" s="19">
        <f>IF(Table1[[#This Row],[Probation]]="Yes",0,ROUND(N170*$H$4,0))</f>
        <v>0</v>
      </c>
      <c r="Q170" s="19">
        <f t="shared" si="9"/>
        <v>0</v>
      </c>
      <c r="R170" s="19">
        <f t="shared" si="10"/>
        <v>0</v>
      </c>
      <c r="S170" s="19">
        <f>IF(Table1[[#This Row],[GPF/NPS]]="GPF",0,ROUND(SUM(Table1[[#This Row],[Basic Of March 21]],J170)*10%,0)*4+ROUND(SUM(N170:O170)*10%,0)*8)</f>
        <v>0</v>
      </c>
      <c r="T170" s="19">
        <f t="shared" si="11"/>
        <v>0</v>
      </c>
      <c r="U170" s="14"/>
    </row>
    <row r="171" spans="1:21" ht="20.100000000000001" customHeight="1" x14ac:dyDescent="0.25">
      <c r="A171" s="20">
        <f>IF(Table1[[#This Row],[Name of Employee]]="","",ROWS($A$1:A166))</f>
        <v>166</v>
      </c>
      <c r="B171" s="16" t="s">
        <v>90</v>
      </c>
      <c r="C171" s="17"/>
      <c r="D171" s="17"/>
      <c r="E171" s="17"/>
      <c r="F171" s="17"/>
      <c r="G171" s="17"/>
      <c r="H171" s="13"/>
      <c r="I171" s="52"/>
      <c r="J171" s="19">
        <f>IF(Table1[[#This Row],[Probation]]="Yes",0,ROUND(Table1[[#This Row],[Basic Of March 21]]*$C$3,0))</f>
        <v>0</v>
      </c>
      <c r="K171" s="19">
        <f>IF(Table1[[#This Row],[Probation]]="YES",0,ROUND(Table1[[#This Row],[Basic Of March 21]]*$H$3,0))</f>
        <v>0</v>
      </c>
      <c r="L171" s="19">
        <f>SUM(J171:K171,Table1[[#This Row],[Basic Of March 21]])</f>
        <v>0</v>
      </c>
      <c r="M171" s="19">
        <f t="shared" si="8"/>
        <v>0</v>
      </c>
      <c r="N171" s="19">
        <f>IF(Table1[[#This Row],[Probation]]="Yes",Table1[[#This Row],[Basic Of March 21]],MROUND(Table1[[#This Row],[Basic Of March 21]]*1.03,100))</f>
        <v>0</v>
      </c>
      <c r="O171" s="19">
        <f>IF(Table1[[#This Row],[Probation]]="Yes",0,ROUND(N171*$C$4,0))</f>
        <v>0</v>
      </c>
      <c r="P171" s="19">
        <f>IF(Table1[[#This Row],[Probation]]="Yes",0,ROUND(N171*$H$4,0))</f>
        <v>0</v>
      </c>
      <c r="Q171" s="19">
        <f t="shared" si="9"/>
        <v>0</v>
      </c>
      <c r="R171" s="19">
        <f t="shared" si="10"/>
        <v>0</v>
      </c>
      <c r="S171" s="19">
        <f>IF(Table1[[#This Row],[GPF/NPS]]="GPF",0,ROUND(SUM(Table1[[#This Row],[Basic Of March 21]],J171)*10%,0)*4+ROUND(SUM(N171:O171)*10%,0)*8)</f>
        <v>0</v>
      </c>
      <c r="T171" s="19">
        <f t="shared" si="11"/>
        <v>0</v>
      </c>
      <c r="U171" s="14"/>
    </row>
    <row r="172" spans="1:21" ht="20.100000000000001" customHeight="1" x14ac:dyDescent="0.25">
      <c r="A172" s="20">
        <f>IF(Table1[[#This Row],[Name of Employee]]="","",ROWS($A$1:A167))</f>
        <v>167</v>
      </c>
      <c r="B172" s="16" t="s">
        <v>91</v>
      </c>
      <c r="C172" s="17"/>
      <c r="D172" s="17"/>
      <c r="E172" s="17"/>
      <c r="F172" s="17"/>
      <c r="G172" s="17"/>
      <c r="H172" s="13"/>
      <c r="I172" s="52"/>
      <c r="J172" s="19">
        <f>IF(Table1[[#This Row],[Probation]]="Yes",0,ROUND(Table1[[#This Row],[Basic Of March 21]]*$C$3,0))</f>
        <v>0</v>
      </c>
      <c r="K172" s="19">
        <f>IF(Table1[[#This Row],[Probation]]="YES",0,ROUND(Table1[[#This Row],[Basic Of March 21]]*$H$3,0))</f>
        <v>0</v>
      </c>
      <c r="L172" s="19">
        <f>SUM(J172:K172,Table1[[#This Row],[Basic Of March 21]])</f>
        <v>0</v>
      </c>
      <c r="M172" s="19">
        <f t="shared" si="8"/>
        <v>0</v>
      </c>
      <c r="N172" s="19">
        <f>IF(Table1[[#This Row],[Probation]]="Yes",Table1[[#This Row],[Basic Of March 21]],MROUND(Table1[[#This Row],[Basic Of March 21]]*1.03,100))</f>
        <v>0</v>
      </c>
      <c r="O172" s="19">
        <f>IF(Table1[[#This Row],[Probation]]="Yes",0,ROUND(N172*$C$4,0))</f>
        <v>0</v>
      </c>
      <c r="P172" s="19">
        <f>IF(Table1[[#This Row],[Probation]]="Yes",0,ROUND(N172*$H$4,0))</f>
        <v>0</v>
      </c>
      <c r="Q172" s="19">
        <f t="shared" si="9"/>
        <v>0</v>
      </c>
      <c r="R172" s="19">
        <f t="shared" si="10"/>
        <v>0</v>
      </c>
      <c r="S172" s="19">
        <f>IF(Table1[[#This Row],[GPF/NPS]]="GPF",0,ROUND(SUM(Table1[[#This Row],[Basic Of March 21]],J172)*10%,0)*4+ROUND(SUM(N172:O172)*10%,0)*8)</f>
        <v>0</v>
      </c>
      <c r="T172" s="19">
        <f t="shared" si="11"/>
        <v>0</v>
      </c>
      <c r="U172" s="14"/>
    </row>
    <row r="173" spans="1:21" ht="20.100000000000001" customHeight="1" x14ac:dyDescent="0.25">
      <c r="A173" s="20">
        <f>IF(Table1[[#This Row],[Name of Employee]]="","",ROWS($A$1:A168))</f>
        <v>168</v>
      </c>
      <c r="B173" s="16" t="s">
        <v>92</v>
      </c>
      <c r="C173" s="17"/>
      <c r="D173" s="17"/>
      <c r="E173" s="17"/>
      <c r="F173" s="17"/>
      <c r="G173" s="17"/>
      <c r="H173" s="13"/>
      <c r="I173" s="52"/>
      <c r="J173" s="19">
        <f>IF(Table1[[#This Row],[Probation]]="Yes",0,ROUND(Table1[[#This Row],[Basic Of March 21]]*$C$3,0))</f>
        <v>0</v>
      </c>
      <c r="K173" s="19">
        <f>IF(Table1[[#This Row],[Probation]]="YES",0,ROUND(Table1[[#This Row],[Basic Of March 21]]*$H$3,0))</f>
        <v>0</v>
      </c>
      <c r="L173" s="19">
        <f>SUM(J173:K173,Table1[[#This Row],[Basic Of March 21]])</f>
        <v>0</v>
      </c>
      <c r="M173" s="19">
        <f t="shared" si="8"/>
        <v>0</v>
      </c>
      <c r="N173" s="19">
        <f>IF(Table1[[#This Row],[Probation]]="Yes",Table1[[#This Row],[Basic Of March 21]],MROUND(Table1[[#This Row],[Basic Of March 21]]*1.03,100))</f>
        <v>0</v>
      </c>
      <c r="O173" s="19">
        <f>IF(Table1[[#This Row],[Probation]]="Yes",0,ROUND(N173*$C$4,0))</f>
        <v>0</v>
      </c>
      <c r="P173" s="19">
        <f>IF(Table1[[#This Row],[Probation]]="Yes",0,ROUND(N173*$H$4,0))</f>
        <v>0</v>
      </c>
      <c r="Q173" s="19">
        <f t="shared" si="9"/>
        <v>0</v>
      </c>
      <c r="R173" s="19">
        <f t="shared" si="10"/>
        <v>0</v>
      </c>
      <c r="S173" s="19">
        <f>IF(Table1[[#This Row],[GPF/NPS]]="GPF",0,ROUND(SUM(Table1[[#This Row],[Basic Of March 21]],J173)*10%,0)*4+ROUND(SUM(N173:O173)*10%,0)*8)</f>
        <v>0</v>
      </c>
      <c r="T173" s="19">
        <f t="shared" si="11"/>
        <v>0</v>
      </c>
      <c r="U173" s="14"/>
    </row>
    <row r="174" spans="1:21" ht="20.100000000000001" customHeight="1" x14ac:dyDescent="0.25">
      <c r="A174" s="20">
        <f>IF(Table1[[#This Row],[Name of Employee]]="","",ROWS($A$1:A169))</f>
        <v>169</v>
      </c>
      <c r="B174" s="16" t="s">
        <v>93</v>
      </c>
      <c r="C174" s="17"/>
      <c r="D174" s="17"/>
      <c r="E174" s="17"/>
      <c r="F174" s="17"/>
      <c r="G174" s="17"/>
      <c r="H174" s="13"/>
      <c r="I174" s="52"/>
      <c r="J174" s="19">
        <f>IF(Table1[[#This Row],[Probation]]="Yes",0,ROUND(Table1[[#This Row],[Basic Of March 21]]*$C$3,0))</f>
        <v>0</v>
      </c>
      <c r="K174" s="19">
        <f>IF(Table1[[#This Row],[Probation]]="YES",0,ROUND(Table1[[#This Row],[Basic Of March 21]]*$H$3,0))</f>
        <v>0</v>
      </c>
      <c r="L174" s="19">
        <f>SUM(J174:K174,Table1[[#This Row],[Basic Of March 21]])</f>
        <v>0</v>
      </c>
      <c r="M174" s="19">
        <f t="shared" si="8"/>
        <v>0</v>
      </c>
      <c r="N174" s="19">
        <f>IF(Table1[[#This Row],[Probation]]="Yes",Table1[[#This Row],[Basic Of March 21]],MROUND(Table1[[#This Row],[Basic Of March 21]]*1.03,100))</f>
        <v>0</v>
      </c>
      <c r="O174" s="19">
        <f>IF(Table1[[#This Row],[Probation]]="Yes",0,ROUND(N174*$C$4,0))</f>
        <v>0</v>
      </c>
      <c r="P174" s="19">
        <f>IF(Table1[[#This Row],[Probation]]="Yes",0,ROUND(N174*$H$4,0))</f>
        <v>0</v>
      </c>
      <c r="Q174" s="19">
        <f t="shared" si="9"/>
        <v>0</v>
      </c>
      <c r="R174" s="19">
        <f t="shared" si="10"/>
        <v>0</v>
      </c>
      <c r="S174" s="19">
        <f>IF(Table1[[#This Row],[GPF/NPS]]="GPF",0,ROUND(SUM(Table1[[#This Row],[Basic Of March 21]],J174)*10%,0)*4+ROUND(SUM(N174:O174)*10%,0)*8)</f>
        <v>0</v>
      </c>
      <c r="T174" s="19">
        <f t="shared" si="11"/>
        <v>0</v>
      </c>
      <c r="U174" s="14"/>
    </row>
    <row r="175" spans="1:21" ht="20.100000000000001" customHeight="1" x14ac:dyDescent="0.25">
      <c r="A175" s="20">
        <f>IF(Table1[[#This Row],[Name of Employee]]="","",ROWS($A$1:A170))</f>
        <v>170</v>
      </c>
      <c r="B175" s="16" t="s">
        <v>94</v>
      </c>
      <c r="C175" s="17"/>
      <c r="D175" s="17"/>
      <c r="E175" s="17"/>
      <c r="F175" s="17"/>
      <c r="G175" s="17"/>
      <c r="H175" s="13"/>
      <c r="I175" s="52"/>
      <c r="J175" s="19">
        <f>IF(Table1[[#This Row],[Probation]]="Yes",0,ROUND(Table1[[#This Row],[Basic Of March 21]]*$C$3,0))</f>
        <v>0</v>
      </c>
      <c r="K175" s="19">
        <f>IF(Table1[[#This Row],[Probation]]="YES",0,ROUND(Table1[[#This Row],[Basic Of March 21]]*$H$3,0))</f>
        <v>0</v>
      </c>
      <c r="L175" s="19">
        <f>SUM(J175:K175,Table1[[#This Row],[Basic Of March 21]])</f>
        <v>0</v>
      </c>
      <c r="M175" s="19">
        <f t="shared" si="8"/>
        <v>0</v>
      </c>
      <c r="N175" s="19">
        <f>IF(Table1[[#This Row],[Probation]]="Yes",Table1[[#This Row],[Basic Of March 21]],MROUND(Table1[[#This Row],[Basic Of March 21]]*1.03,100))</f>
        <v>0</v>
      </c>
      <c r="O175" s="19">
        <f>IF(Table1[[#This Row],[Probation]]="Yes",0,ROUND(N175*$C$4,0))</f>
        <v>0</v>
      </c>
      <c r="P175" s="19">
        <f>IF(Table1[[#This Row],[Probation]]="Yes",0,ROUND(N175*$H$4,0))</f>
        <v>0</v>
      </c>
      <c r="Q175" s="19">
        <f t="shared" si="9"/>
        <v>0</v>
      </c>
      <c r="R175" s="19">
        <f t="shared" si="10"/>
        <v>0</v>
      </c>
      <c r="S175" s="19">
        <f>IF(Table1[[#This Row],[GPF/NPS]]="GPF",0,ROUND(SUM(Table1[[#This Row],[Basic Of March 21]],J175)*10%,0)*4+ROUND(SUM(N175:O175)*10%,0)*8)</f>
        <v>0</v>
      </c>
      <c r="T175" s="19">
        <f t="shared" si="11"/>
        <v>0</v>
      </c>
      <c r="U175" s="14"/>
    </row>
    <row r="176" spans="1:21" ht="20.100000000000001" customHeight="1" x14ac:dyDescent="0.25">
      <c r="A176" s="20">
        <f>IF(Table1[[#This Row],[Name of Employee]]="","",ROWS($A$1:A171))</f>
        <v>171</v>
      </c>
      <c r="B176" s="16" t="s">
        <v>95</v>
      </c>
      <c r="C176" s="17"/>
      <c r="D176" s="17"/>
      <c r="E176" s="17"/>
      <c r="F176" s="17"/>
      <c r="G176" s="17"/>
      <c r="H176" s="13"/>
      <c r="I176" s="52"/>
      <c r="J176" s="19">
        <f>IF(Table1[[#This Row],[Probation]]="Yes",0,ROUND(Table1[[#This Row],[Basic Of March 21]]*$C$3,0))</f>
        <v>0</v>
      </c>
      <c r="K176" s="19">
        <f>IF(Table1[[#This Row],[Probation]]="YES",0,ROUND(Table1[[#This Row],[Basic Of March 21]]*$H$3,0))</f>
        <v>0</v>
      </c>
      <c r="L176" s="19">
        <f>SUM(J176:K176,Table1[[#This Row],[Basic Of March 21]])</f>
        <v>0</v>
      </c>
      <c r="M176" s="19">
        <f t="shared" si="8"/>
        <v>0</v>
      </c>
      <c r="N176" s="19">
        <f>IF(Table1[[#This Row],[Probation]]="Yes",Table1[[#This Row],[Basic Of March 21]],MROUND(Table1[[#This Row],[Basic Of March 21]]*1.03,100))</f>
        <v>0</v>
      </c>
      <c r="O176" s="19">
        <f>IF(Table1[[#This Row],[Probation]]="Yes",0,ROUND(N176*$C$4,0))</f>
        <v>0</v>
      </c>
      <c r="P176" s="19">
        <f>IF(Table1[[#This Row],[Probation]]="Yes",0,ROUND(N176*$H$4,0))</f>
        <v>0</v>
      </c>
      <c r="Q176" s="19">
        <f t="shared" si="9"/>
        <v>0</v>
      </c>
      <c r="R176" s="19">
        <f t="shared" si="10"/>
        <v>0</v>
      </c>
      <c r="S176" s="19">
        <f>IF(Table1[[#This Row],[GPF/NPS]]="GPF",0,ROUND(SUM(Table1[[#This Row],[Basic Of March 21]],J176)*10%,0)*4+ROUND(SUM(N176:O176)*10%,0)*8)</f>
        <v>0</v>
      </c>
      <c r="T176" s="19">
        <f t="shared" si="11"/>
        <v>0</v>
      </c>
      <c r="U176" s="14"/>
    </row>
    <row r="177" spans="1:21" ht="20.100000000000001" customHeight="1" x14ac:dyDescent="0.25">
      <c r="A177" s="20">
        <f>IF(Table1[[#This Row],[Name of Employee]]="","",ROWS($A$1:A172))</f>
        <v>172</v>
      </c>
      <c r="B177" s="16" t="s">
        <v>96</v>
      </c>
      <c r="C177" s="17"/>
      <c r="D177" s="17"/>
      <c r="E177" s="17"/>
      <c r="F177" s="17"/>
      <c r="G177" s="17"/>
      <c r="H177" s="13"/>
      <c r="I177" s="52"/>
      <c r="J177" s="19">
        <f>IF(Table1[[#This Row],[Probation]]="Yes",0,ROUND(Table1[[#This Row],[Basic Of March 21]]*$C$3,0))</f>
        <v>0</v>
      </c>
      <c r="K177" s="19">
        <f>IF(Table1[[#This Row],[Probation]]="YES",0,ROUND(Table1[[#This Row],[Basic Of March 21]]*$H$3,0))</f>
        <v>0</v>
      </c>
      <c r="L177" s="19">
        <f>SUM(J177:K177,Table1[[#This Row],[Basic Of March 21]])</f>
        <v>0</v>
      </c>
      <c r="M177" s="19">
        <f t="shared" si="8"/>
        <v>0</v>
      </c>
      <c r="N177" s="19">
        <f>IF(Table1[[#This Row],[Probation]]="Yes",Table1[[#This Row],[Basic Of March 21]],MROUND(Table1[[#This Row],[Basic Of March 21]]*1.03,100))</f>
        <v>0</v>
      </c>
      <c r="O177" s="19">
        <f>IF(Table1[[#This Row],[Probation]]="Yes",0,ROUND(N177*$C$4,0))</f>
        <v>0</v>
      </c>
      <c r="P177" s="19">
        <f>IF(Table1[[#This Row],[Probation]]="Yes",0,ROUND(N177*$H$4,0))</f>
        <v>0</v>
      </c>
      <c r="Q177" s="19">
        <f t="shared" si="9"/>
        <v>0</v>
      </c>
      <c r="R177" s="19">
        <f t="shared" si="10"/>
        <v>0</v>
      </c>
      <c r="S177" s="19">
        <f>IF(Table1[[#This Row],[GPF/NPS]]="GPF",0,ROUND(SUM(Table1[[#This Row],[Basic Of March 21]],J177)*10%,0)*4+ROUND(SUM(N177:O177)*10%,0)*8)</f>
        <v>0</v>
      </c>
      <c r="T177" s="19">
        <f t="shared" si="11"/>
        <v>0</v>
      </c>
      <c r="U177" s="14"/>
    </row>
    <row r="178" spans="1:21" ht="20.100000000000001" customHeight="1" x14ac:dyDescent="0.25">
      <c r="A178" s="20">
        <f>IF(Table1[[#This Row],[Name of Employee]]="","",ROWS($A$1:A173))</f>
        <v>173</v>
      </c>
      <c r="B178" s="16" t="s">
        <v>97</v>
      </c>
      <c r="C178" s="17"/>
      <c r="D178" s="17"/>
      <c r="E178" s="17"/>
      <c r="F178" s="17"/>
      <c r="G178" s="17"/>
      <c r="H178" s="13"/>
      <c r="I178" s="52"/>
      <c r="J178" s="19">
        <f>IF(Table1[[#This Row],[Probation]]="Yes",0,ROUND(Table1[[#This Row],[Basic Of March 21]]*$C$3,0))</f>
        <v>0</v>
      </c>
      <c r="K178" s="19">
        <f>IF(Table1[[#This Row],[Probation]]="YES",0,ROUND(Table1[[#This Row],[Basic Of March 21]]*$H$3,0))</f>
        <v>0</v>
      </c>
      <c r="L178" s="19">
        <f>SUM(J178:K178,Table1[[#This Row],[Basic Of March 21]])</f>
        <v>0</v>
      </c>
      <c r="M178" s="19">
        <f t="shared" si="8"/>
        <v>0</v>
      </c>
      <c r="N178" s="19">
        <f>IF(Table1[[#This Row],[Probation]]="Yes",Table1[[#This Row],[Basic Of March 21]],MROUND(Table1[[#This Row],[Basic Of March 21]]*1.03,100))</f>
        <v>0</v>
      </c>
      <c r="O178" s="19">
        <f>IF(Table1[[#This Row],[Probation]]="Yes",0,ROUND(N178*$C$4,0))</f>
        <v>0</v>
      </c>
      <c r="P178" s="19">
        <f>IF(Table1[[#This Row],[Probation]]="Yes",0,ROUND(N178*$H$4,0))</f>
        <v>0</v>
      </c>
      <c r="Q178" s="19">
        <f t="shared" si="9"/>
        <v>0</v>
      </c>
      <c r="R178" s="19">
        <f t="shared" si="10"/>
        <v>0</v>
      </c>
      <c r="S178" s="19">
        <f>IF(Table1[[#This Row],[GPF/NPS]]="GPF",0,ROUND(SUM(Table1[[#This Row],[Basic Of March 21]],J178)*10%,0)*4+ROUND(SUM(N178:O178)*10%,0)*8)</f>
        <v>0</v>
      </c>
      <c r="T178" s="19">
        <f t="shared" si="11"/>
        <v>0</v>
      </c>
      <c r="U178" s="14"/>
    </row>
    <row r="179" spans="1:21" ht="20.100000000000001" customHeight="1" x14ac:dyDescent="0.25">
      <c r="A179" s="20">
        <f>IF(Table1[[#This Row],[Name of Employee]]="","",ROWS($A$1:A174))</f>
        <v>174</v>
      </c>
      <c r="B179" s="16" t="s">
        <v>98</v>
      </c>
      <c r="C179" s="17"/>
      <c r="D179" s="17"/>
      <c r="E179" s="17"/>
      <c r="F179" s="17"/>
      <c r="G179" s="17"/>
      <c r="H179" s="13"/>
      <c r="I179" s="52"/>
      <c r="J179" s="19">
        <f>IF(Table1[[#This Row],[Probation]]="Yes",0,ROUND(Table1[[#This Row],[Basic Of March 21]]*$C$3,0))</f>
        <v>0</v>
      </c>
      <c r="K179" s="19">
        <f>IF(Table1[[#This Row],[Probation]]="YES",0,ROUND(Table1[[#This Row],[Basic Of March 21]]*$H$3,0))</f>
        <v>0</v>
      </c>
      <c r="L179" s="19">
        <f>SUM(J179:K179,Table1[[#This Row],[Basic Of March 21]])</f>
        <v>0</v>
      </c>
      <c r="M179" s="19">
        <f t="shared" si="8"/>
        <v>0</v>
      </c>
      <c r="N179" s="19">
        <f>IF(Table1[[#This Row],[Probation]]="Yes",Table1[[#This Row],[Basic Of March 21]],MROUND(Table1[[#This Row],[Basic Of March 21]]*1.03,100))</f>
        <v>0</v>
      </c>
      <c r="O179" s="19">
        <f>IF(Table1[[#This Row],[Probation]]="Yes",0,ROUND(N179*$C$4,0))</f>
        <v>0</v>
      </c>
      <c r="P179" s="19">
        <f>IF(Table1[[#This Row],[Probation]]="Yes",0,ROUND(N179*$H$4,0))</f>
        <v>0</v>
      </c>
      <c r="Q179" s="19">
        <f t="shared" si="9"/>
        <v>0</v>
      </c>
      <c r="R179" s="19">
        <f t="shared" si="10"/>
        <v>0</v>
      </c>
      <c r="S179" s="19">
        <f>IF(Table1[[#This Row],[GPF/NPS]]="GPF",0,ROUND(SUM(Table1[[#This Row],[Basic Of March 21]],J179)*10%,0)*4+ROUND(SUM(N179:O179)*10%,0)*8)</f>
        <v>0</v>
      </c>
      <c r="T179" s="19">
        <f t="shared" si="11"/>
        <v>0</v>
      </c>
      <c r="U179" s="14"/>
    </row>
    <row r="180" spans="1:21" ht="20.100000000000001" customHeight="1" x14ac:dyDescent="0.25">
      <c r="A180" s="20">
        <f>IF(Table1[[#This Row],[Name of Employee]]="","",ROWS($A$1:A175))</f>
        <v>175</v>
      </c>
      <c r="B180" s="16" t="s">
        <v>109</v>
      </c>
      <c r="C180" s="17"/>
      <c r="D180" s="17"/>
      <c r="E180" s="17"/>
      <c r="F180" s="17"/>
      <c r="G180" s="17"/>
      <c r="H180" s="13"/>
      <c r="I180" s="52"/>
      <c r="J180" s="19">
        <f>IF(Table1[[#This Row],[Probation]]="Yes",0,ROUND(Table1[[#This Row],[Basic Of March 21]]*$C$3,0))</f>
        <v>0</v>
      </c>
      <c r="K180" s="19">
        <f>IF(Table1[[#This Row],[Probation]]="YES",0,ROUND(Table1[[#This Row],[Basic Of March 21]]*$H$3,0))</f>
        <v>0</v>
      </c>
      <c r="L180" s="19">
        <f>SUM(J180:K180,Table1[[#This Row],[Basic Of March 21]])</f>
        <v>0</v>
      </c>
      <c r="M180" s="19">
        <f t="shared" si="8"/>
        <v>0</v>
      </c>
      <c r="N180" s="19">
        <f>IF(Table1[[#This Row],[Probation]]="Yes",Table1[[#This Row],[Basic Of March 21]],MROUND(Table1[[#This Row],[Basic Of March 21]]*1.03,100))</f>
        <v>0</v>
      </c>
      <c r="O180" s="19">
        <f>IF(Table1[[#This Row],[Probation]]="Yes",0,ROUND(N180*$C$4,0))</f>
        <v>0</v>
      </c>
      <c r="P180" s="19">
        <f>IF(Table1[[#This Row],[Probation]]="Yes",0,ROUND(N180*$H$4,0))</f>
        <v>0</v>
      </c>
      <c r="Q180" s="19">
        <f t="shared" si="9"/>
        <v>0</v>
      </c>
      <c r="R180" s="19">
        <f t="shared" si="10"/>
        <v>0</v>
      </c>
      <c r="S180" s="19">
        <f>IF(Table1[[#This Row],[GPF/NPS]]="GPF",0,ROUND(SUM(Table1[[#This Row],[Basic Of March 21]],J180)*10%,0)*4+ROUND(SUM(N180:O180)*10%,0)*8)</f>
        <v>0</v>
      </c>
      <c r="T180" s="19">
        <f t="shared" si="11"/>
        <v>0</v>
      </c>
      <c r="U180" s="14"/>
    </row>
    <row r="181" spans="1:21" ht="20.100000000000001" customHeight="1" x14ac:dyDescent="0.25">
      <c r="A181" s="20">
        <f>IF(Table1[[#This Row],[Name of Employee]]="","",ROWS($A$1:A176))</f>
        <v>176</v>
      </c>
      <c r="B181" s="16" t="s">
        <v>99</v>
      </c>
      <c r="C181" s="17"/>
      <c r="D181" s="17"/>
      <c r="E181" s="17"/>
      <c r="F181" s="17"/>
      <c r="G181" s="17"/>
      <c r="H181" s="13"/>
      <c r="I181" s="52"/>
      <c r="J181" s="19">
        <f>IF(Table1[[#This Row],[Probation]]="Yes",0,ROUND(Table1[[#This Row],[Basic Of March 21]]*$C$3,0))</f>
        <v>0</v>
      </c>
      <c r="K181" s="19">
        <f>IF(Table1[[#This Row],[Probation]]="YES",0,ROUND(Table1[[#This Row],[Basic Of March 21]]*$H$3,0))</f>
        <v>0</v>
      </c>
      <c r="L181" s="19">
        <f>SUM(J181:K181,Table1[[#This Row],[Basic Of March 21]])</f>
        <v>0</v>
      </c>
      <c r="M181" s="19">
        <f t="shared" si="8"/>
        <v>0</v>
      </c>
      <c r="N181" s="19">
        <f>IF(Table1[[#This Row],[Probation]]="Yes",Table1[[#This Row],[Basic Of March 21]],MROUND(Table1[[#This Row],[Basic Of March 21]]*1.03,100))</f>
        <v>0</v>
      </c>
      <c r="O181" s="19">
        <f>IF(Table1[[#This Row],[Probation]]="Yes",0,ROUND(N181*$C$4,0))</f>
        <v>0</v>
      </c>
      <c r="P181" s="19">
        <f>IF(Table1[[#This Row],[Probation]]="Yes",0,ROUND(N181*$H$4,0))</f>
        <v>0</v>
      </c>
      <c r="Q181" s="19">
        <f t="shared" si="9"/>
        <v>0</v>
      </c>
      <c r="R181" s="19">
        <f t="shared" si="10"/>
        <v>0</v>
      </c>
      <c r="S181" s="19">
        <f>IF(Table1[[#This Row],[GPF/NPS]]="GPF",0,ROUND(SUM(Table1[[#This Row],[Basic Of March 21]],J181)*10%,0)*4+ROUND(SUM(N181:O181)*10%,0)*8)</f>
        <v>0</v>
      </c>
      <c r="T181" s="19">
        <f t="shared" si="11"/>
        <v>0</v>
      </c>
      <c r="U181" s="14"/>
    </row>
    <row r="182" spans="1:21" ht="20.100000000000001" customHeight="1" x14ac:dyDescent="0.25">
      <c r="A182" s="20">
        <f>IF(Table1[[#This Row],[Name of Employee]]="","",ROWS($A$1:A177))</f>
        <v>177</v>
      </c>
      <c r="B182" s="16" t="s">
        <v>100</v>
      </c>
      <c r="C182" s="17"/>
      <c r="D182" s="17"/>
      <c r="E182" s="17"/>
      <c r="F182" s="17"/>
      <c r="G182" s="17"/>
      <c r="H182" s="13"/>
      <c r="I182" s="52"/>
      <c r="J182" s="19">
        <f>IF(Table1[[#This Row],[Probation]]="Yes",0,ROUND(Table1[[#This Row],[Basic Of March 21]]*$C$3,0))</f>
        <v>0</v>
      </c>
      <c r="K182" s="19">
        <f>IF(Table1[[#This Row],[Probation]]="YES",0,ROUND(Table1[[#This Row],[Basic Of March 21]]*$H$3,0))</f>
        <v>0</v>
      </c>
      <c r="L182" s="19">
        <f>SUM(J182:K182,Table1[[#This Row],[Basic Of March 21]])</f>
        <v>0</v>
      </c>
      <c r="M182" s="19">
        <f t="shared" si="8"/>
        <v>0</v>
      </c>
      <c r="N182" s="19">
        <f>IF(Table1[[#This Row],[Probation]]="Yes",Table1[[#This Row],[Basic Of March 21]],MROUND(Table1[[#This Row],[Basic Of March 21]]*1.03,100))</f>
        <v>0</v>
      </c>
      <c r="O182" s="19">
        <f>IF(Table1[[#This Row],[Probation]]="Yes",0,ROUND(N182*$C$4,0))</f>
        <v>0</v>
      </c>
      <c r="P182" s="19">
        <f>IF(Table1[[#This Row],[Probation]]="Yes",0,ROUND(N182*$H$4,0))</f>
        <v>0</v>
      </c>
      <c r="Q182" s="19">
        <f t="shared" si="9"/>
        <v>0</v>
      </c>
      <c r="R182" s="19">
        <f t="shared" si="10"/>
        <v>0</v>
      </c>
      <c r="S182" s="19">
        <f>IF(Table1[[#This Row],[GPF/NPS]]="GPF",0,ROUND(SUM(Table1[[#This Row],[Basic Of March 21]],J182)*10%,0)*4+ROUND(SUM(N182:O182)*10%,0)*8)</f>
        <v>0</v>
      </c>
      <c r="T182" s="19">
        <f t="shared" si="11"/>
        <v>0</v>
      </c>
      <c r="U182" s="14"/>
    </row>
    <row r="183" spans="1:21" ht="20.100000000000001" customHeight="1" x14ac:dyDescent="0.25">
      <c r="A183" s="20">
        <f>IF(Table1[[#This Row],[Name of Employee]]="","",ROWS($A$1:A178))</f>
        <v>178</v>
      </c>
      <c r="B183" s="16" t="s">
        <v>101</v>
      </c>
      <c r="C183" s="17"/>
      <c r="D183" s="17"/>
      <c r="E183" s="17"/>
      <c r="F183" s="17"/>
      <c r="G183" s="17"/>
      <c r="H183" s="13"/>
      <c r="I183" s="52"/>
      <c r="J183" s="19">
        <f>IF(Table1[[#This Row],[Probation]]="Yes",0,ROUND(Table1[[#This Row],[Basic Of March 21]]*$C$3,0))</f>
        <v>0</v>
      </c>
      <c r="K183" s="19">
        <f>IF(Table1[[#This Row],[Probation]]="YES",0,ROUND(Table1[[#This Row],[Basic Of March 21]]*$H$3,0))</f>
        <v>0</v>
      </c>
      <c r="L183" s="19">
        <f>SUM(J183:K183,Table1[[#This Row],[Basic Of March 21]])</f>
        <v>0</v>
      </c>
      <c r="M183" s="19">
        <f t="shared" si="8"/>
        <v>0</v>
      </c>
      <c r="N183" s="19">
        <f>IF(Table1[[#This Row],[Probation]]="Yes",Table1[[#This Row],[Basic Of March 21]],MROUND(Table1[[#This Row],[Basic Of March 21]]*1.03,100))</f>
        <v>0</v>
      </c>
      <c r="O183" s="19">
        <f>IF(Table1[[#This Row],[Probation]]="Yes",0,ROUND(N183*$C$4,0))</f>
        <v>0</v>
      </c>
      <c r="P183" s="19">
        <f>IF(Table1[[#This Row],[Probation]]="Yes",0,ROUND(N183*$H$4,0))</f>
        <v>0</v>
      </c>
      <c r="Q183" s="19">
        <f t="shared" si="9"/>
        <v>0</v>
      </c>
      <c r="R183" s="19">
        <f t="shared" si="10"/>
        <v>0</v>
      </c>
      <c r="S183" s="19">
        <f>IF(Table1[[#This Row],[GPF/NPS]]="GPF",0,ROUND(SUM(Table1[[#This Row],[Basic Of March 21]],J183)*10%,0)*4+ROUND(SUM(N183:O183)*10%,0)*8)</f>
        <v>0</v>
      </c>
      <c r="T183" s="19">
        <f t="shared" si="11"/>
        <v>0</v>
      </c>
      <c r="U183" s="14"/>
    </row>
    <row r="184" spans="1:21" ht="20.100000000000001" customHeight="1" x14ac:dyDescent="0.25">
      <c r="A184" s="20">
        <f>IF(Table1[[#This Row],[Name of Employee]]="","",ROWS($A$1:A179))</f>
        <v>179</v>
      </c>
      <c r="B184" s="16" t="s">
        <v>102</v>
      </c>
      <c r="C184" s="17"/>
      <c r="D184" s="17"/>
      <c r="E184" s="17"/>
      <c r="F184" s="17"/>
      <c r="G184" s="17"/>
      <c r="H184" s="13"/>
      <c r="I184" s="52"/>
      <c r="J184" s="19">
        <f>IF(Table1[[#This Row],[Probation]]="Yes",0,ROUND(Table1[[#This Row],[Basic Of March 21]]*$C$3,0))</f>
        <v>0</v>
      </c>
      <c r="K184" s="19">
        <f>IF(Table1[[#This Row],[Probation]]="YES",0,ROUND(Table1[[#This Row],[Basic Of March 21]]*$H$3,0))</f>
        <v>0</v>
      </c>
      <c r="L184" s="19">
        <f>SUM(J184:K184,Table1[[#This Row],[Basic Of March 21]])</f>
        <v>0</v>
      </c>
      <c r="M184" s="19">
        <f t="shared" si="8"/>
        <v>0</v>
      </c>
      <c r="N184" s="19">
        <f>IF(Table1[[#This Row],[Probation]]="Yes",Table1[[#This Row],[Basic Of March 21]],MROUND(Table1[[#This Row],[Basic Of March 21]]*1.03,100))</f>
        <v>0</v>
      </c>
      <c r="O184" s="19">
        <f>IF(Table1[[#This Row],[Probation]]="Yes",0,ROUND(N184*$C$4,0))</f>
        <v>0</v>
      </c>
      <c r="P184" s="19">
        <f>IF(Table1[[#This Row],[Probation]]="Yes",0,ROUND(N184*$H$4,0))</f>
        <v>0</v>
      </c>
      <c r="Q184" s="19">
        <f t="shared" si="9"/>
        <v>0</v>
      </c>
      <c r="R184" s="19">
        <f t="shared" si="10"/>
        <v>0</v>
      </c>
      <c r="S184" s="19">
        <f>IF(Table1[[#This Row],[GPF/NPS]]="GPF",0,ROUND(SUM(Table1[[#This Row],[Basic Of March 21]],J184)*10%,0)*4+ROUND(SUM(N184:O184)*10%,0)*8)</f>
        <v>0</v>
      </c>
      <c r="T184" s="19">
        <f t="shared" si="11"/>
        <v>0</v>
      </c>
      <c r="U184" s="14"/>
    </row>
    <row r="185" spans="1:21" ht="20.100000000000001" customHeight="1" x14ac:dyDescent="0.25">
      <c r="A185" s="20">
        <f>IF(Table1[[#This Row],[Name of Employee]]="","",ROWS($A$1:A180))</f>
        <v>180</v>
      </c>
      <c r="B185" s="16" t="s">
        <v>103</v>
      </c>
      <c r="C185" s="17"/>
      <c r="D185" s="17"/>
      <c r="E185" s="17"/>
      <c r="F185" s="17"/>
      <c r="G185" s="17"/>
      <c r="H185" s="13"/>
      <c r="I185" s="52"/>
      <c r="J185" s="19">
        <f>IF(Table1[[#This Row],[Probation]]="Yes",0,ROUND(Table1[[#This Row],[Basic Of March 21]]*$C$3,0))</f>
        <v>0</v>
      </c>
      <c r="K185" s="19">
        <f>IF(Table1[[#This Row],[Probation]]="YES",0,ROUND(Table1[[#This Row],[Basic Of March 21]]*$H$3,0))</f>
        <v>0</v>
      </c>
      <c r="L185" s="19">
        <f>SUM(J185:K185,Table1[[#This Row],[Basic Of March 21]])</f>
        <v>0</v>
      </c>
      <c r="M185" s="19">
        <f t="shared" si="8"/>
        <v>0</v>
      </c>
      <c r="N185" s="19">
        <f>IF(Table1[[#This Row],[Probation]]="Yes",Table1[[#This Row],[Basic Of March 21]],MROUND(Table1[[#This Row],[Basic Of March 21]]*1.03,100))</f>
        <v>0</v>
      </c>
      <c r="O185" s="19">
        <f>IF(Table1[[#This Row],[Probation]]="Yes",0,ROUND(N185*$C$4,0))</f>
        <v>0</v>
      </c>
      <c r="P185" s="19">
        <f>IF(Table1[[#This Row],[Probation]]="Yes",0,ROUND(N185*$H$4,0))</f>
        <v>0</v>
      </c>
      <c r="Q185" s="19">
        <f t="shared" si="9"/>
        <v>0</v>
      </c>
      <c r="R185" s="19">
        <f t="shared" si="10"/>
        <v>0</v>
      </c>
      <c r="S185" s="19">
        <f>IF(Table1[[#This Row],[GPF/NPS]]="GPF",0,ROUND(SUM(Table1[[#This Row],[Basic Of March 21]],J185)*10%,0)*4+ROUND(SUM(N185:O185)*10%,0)*8)</f>
        <v>0</v>
      </c>
      <c r="T185" s="19">
        <f t="shared" si="11"/>
        <v>0</v>
      </c>
      <c r="U185" s="14"/>
    </row>
    <row r="186" spans="1:21" ht="20.100000000000001" customHeight="1" x14ac:dyDescent="0.25">
      <c r="A186" s="20">
        <f>IF(Table1[[#This Row],[Name of Employee]]="","",ROWS($A$1:A181))</f>
        <v>181</v>
      </c>
      <c r="B186" s="16" t="s">
        <v>104</v>
      </c>
      <c r="C186" s="17"/>
      <c r="D186" s="17"/>
      <c r="E186" s="17"/>
      <c r="F186" s="17"/>
      <c r="G186" s="17"/>
      <c r="H186" s="13"/>
      <c r="I186" s="52"/>
      <c r="J186" s="19">
        <f>IF(Table1[[#This Row],[Probation]]="Yes",0,ROUND(Table1[[#This Row],[Basic Of March 21]]*$C$3,0))</f>
        <v>0</v>
      </c>
      <c r="K186" s="19">
        <f>IF(Table1[[#This Row],[Probation]]="YES",0,ROUND(Table1[[#This Row],[Basic Of March 21]]*$H$3,0))</f>
        <v>0</v>
      </c>
      <c r="L186" s="19">
        <f>SUM(J186:K186,Table1[[#This Row],[Basic Of March 21]])</f>
        <v>0</v>
      </c>
      <c r="M186" s="19">
        <f t="shared" si="8"/>
        <v>0</v>
      </c>
      <c r="N186" s="19">
        <f>IF(Table1[[#This Row],[Probation]]="Yes",Table1[[#This Row],[Basic Of March 21]],MROUND(Table1[[#This Row],[Basic Of March 21]]*1.03,100))</f>
        <v>0</v>
      </c>
      <c r="O186" s="19">
        <f>IF(Table1[[#This Row],[Probation]]="Yes",0,ROUND(N186*$C$4,0))</f>
        <v>0</v>
      </c>
      <c r="P186" s="19">
        <f>IF(Table1[[#This Row],[Probation]]="Yes",0,ROUND(N186*$H$4,0))</f>
        <v>0</v>
      </c>
      <c r="Q186" s="19">
        <f t="shared" si="9"/>
        <v>0</v>
      </c>
      <c r="R186" s="19">
        <f t="shared" si="10"/>
        <v>0</v>
      </c>
      <c r="S186" s="19">
        <f>IF(Table1[[#This Row],[GPF/NPS]]="GPF",0,ROUND(SUM(Table1[[#This Row],[Basic Of March 21]],J186)*10%,0)*4+ROUND(SUM(N186:O186)*10%,0)*8)</f>
        <v>0</v>
      </c>
      <c r="T186" s="19">
        <f t="shared" si="11"/>
        <v>0</v>
      </c>
      <c r="U186" s="14"/>
    </row>
    <row r="187" spans="1:21" ht="20.100000000000001" customHeight="1" x14ac:dyDescent="0.25">
      <c r="A187" s="20">
        <f>IF(Table1[[#This Row],[Name of Employee]]="","",ROWS($A$1:A182))</f>
        <v>182</v>
      </c>
      <c r="B187" s="16" t="s">
        <v>105</v>
      </c>
      <c r="C187" s="17"/>
      <c r="D187" s="17"/>
      <c r="E187" s="17"/>
      <c r="F187" s="17"/>
      <c r="G187" s="17"/>
      <c r="H187" s="13"/>
      <c r="I187" s="52"/>
      <c r="J187" s="19">
        <f>IF(Table1[[#This Row],[Probation]]="Yes",0,ROUND(Table1[[#This Row],[Basic Of March 21]]*$C$3,0))</f>
        <v>0</v>
      </c>
      <c r="K187" s="19">
        <f>IF(Table1[[#This Row],[Probation]]="YES",0,ROUND(Table1[[#This Row],[Basic Of March 21]]*$H$3,0))</f>
        <v>0</v>
      </c>
      <c r="L187" s="19">
        <f>SUM(J187:K187,Table1[[#This Row],[Basic Of March 21]])</f>
        <v>0</v>
      </c>
      <c r="M187" s="19">
        <f t="shared" si="8"/>
        <v>0</v>
      </c>
      <c r="N187" s="19">
        <f>IF(Table1[[#This Row],[Probation]]="Yes",Table1[[#This Row],[Basic Of March 21]],MROUND(Table1[[#This Row],[Basic Of March 21]]*1.03,100))</f>
        <v>0</v>
      </c>
      <c r="O187" s="19">
        <f>IF(Table1[[#This Row],[Probation]]="Yes",0,ROUND(N187*$C$4,0))</f>
        <v>0</v>
      </c>
      <c r="P187" s="19">
        <f>IF(Table1[[#This Row],[Probation]]="Yes",0,ROUND(N187*$H$4,0))</f>
        <v>0</v>
      </c>
      <c r="Q187" s="19">
        <f t="shared" si="9"/>
        <v>0</v>
      </c>
      <c r="R187" s="19">
        <f t="shared" si="10"/>
        <v>0</v>
      </c>
      <c r="S187" s="19">
        <f>IF(Table1[[#This Row],[GPF/NPS]]="GPF",0,ROUND(SUM(Table1[[#This Row],[Basic Of March 21]],J187)*10%,0)*4+ROUND(SUM(N187:O187)*10%,0)*8)</f>
        <v>0</v>
      </c>
      <c r="T187" s="19">
        <f t="shared" si="11"/>
        <v>0</v>
      </c>
      <c r="U187" s="14"/>
    </row>
    <row r="188" spans="1:21" ht="20.100000000000001" customHeight="1" x14ac:dyDescent="0.25">
      <c r="A188" s="20">
        <f>IF(Table1[[#This Row],[Name of Employee]]="","",ROWS($A$1:A183))</f>
        <v>183</v>
      </c>
      <c r="B188" s="16" t="s">
        <v>106</v>
      </c>
      <c r="C188" s="17"/>
      <c r="D188" s="17"/>
      <c r="E188" s="17"/>
      <c r="F188" s="17"/>
      <c r="G188" s="17"/>
      <c r="H188" s="13"/>
      <c r="I188" s="52"/>
      <c r="J188" s="19">
        <f>IF(Table1[[#This Row],[Probation]]="Yes",0,ROUND(Table1[[#This Row],[Basic Of March 21]]*$C$3,0))</f>
        <v>0</v>
      </c>
      <c r="K188" s="19">
        <f>IF(Table1[[#This Row],[Probation]]="YES",0,ROUND(Table1[[#This Row],[Basic Of March 21]]*$H$3,0))</f>
        <v>0</v>
      </c>
      <c r="L188" s="19">
        <f>SUM(J188:K188,Table1[[#This Row],[Basic Of March 21]])</f>
        <v>0</v>
      </c>
      <c r="M188" s="19">
        <f t="shared" si="8"/>
        <v>0</v>
      </c>
      <c r="N188" s="19">
        <f>IF(Table1[[#This Row],[Probation]]="Yes",Table1[[#This Row],[Basic Of March 21]],MROUND(Table1[[#This Row],[Basic Of March 21]]*1.03,100))</f>
        <v>0</v>
      </c>
      <c r="O188" s="19">
        <f>IF(Table1[[#This Row],[Probation]]="Yes",0,ROUND(N188*$C$4,0))</f>
        <v>0</v>
      </c>
      <c r="P188" s="19">
        <f>IF(Table1[[#This Row],[Probation]]="Yes",0,ROUND(N188*$H$4,0))</f>
        <v>0</v>
      </c>
      <c r="Q188" s="19">
        <f t="shared" si="9"/>
        <v>0</v>
      </c>
      <c r="R188" s="19">
        <f t="shared" si="10"/>
        <v>0</v>
      </c>
      <c r="S188" s="19">
        <f>IF(Table1[[#This Row],[GPF/NPS]]="GPF",0,ROUND(SUM(Table1[[#This Row],[Basic Of March 21]],J188)*10%,0)*4+ROUND(SUM(N188:O188)*10%,0)*8)</f>
        <v>0</v>
      </c>
      <c r="T188" s="19">
        <f t="shared" si="11"/>
        <v>0</v>
      </c>
      <c r="U188" s="14"/>
    </row>
    <row r="189" spans="1:21" ht="20.100000000000001" customHeight="1" x14ac:dyDescent="0.25">
      <c r="A189" s="20">
        <f>IF(Table1[[#This Row],[Name of Employee]]="","",ROWS($A$1:A184))</f>
        <v>184</v>
      </c>
      <c r="B189" s="16" t="s">
        <v>107</v>
      </c>
      <c r="C189" s="17"/>
      <c r="D189" s="17"/>
      <c r="E189" s="17"/>
      <c r="F189" s="17"/>
      <c r="G189" s="17"/>
      <c r="H189" s="13"/>
      <c r="I189" s="52"/>
      <c r="J189" s="19">
        <f>IF(Table1[[#This Row],[Probation]]="Yes",0,ROUND(Table1[[#This Row],[Basic Of March 21]]*$C$3,0))</f>
        <v>0</v>
      </c>
      <c r="K189" s="19">
        <f>IF(Table1[[#This Row],[Probation]]="YES",0,ROUND(Table1[[#This Row],[Basic Of March 21]]*$H$3,0))</f>
        <v>0</v>
      </c>
      <c r="L189" s="19">
        <f>SUM(J189:K189,Table1[[#This Row],[Basic Of March 21]])</f>
        <v>0</v>
      </c>
      <c r="M189" s="19">
        <f t="shared" si="8"/>
        <v>0</v>
      </c>
      <c r="N189" s="19">
        <f>IF(Table1[[#This Row],[Probation]]="Yes",Table1[[#This Row],[Basic Of March 21]],MROUND(Table1[[#This Row],[Basic Of March 21]]*1.03,100))</f>
        <v>0</v>
      </c>
      <c r="O189" s="19">
        <f>IF(Table1[[#This Row],[Probation]]="Yes",0,ROUND(N189*$C$4,0))</f>
        <v>0</v>
      </c>
      <c r="P189" s="19">
        <f>IF(Table1[[#This Row],[Probation]]="Yes",0,ROUND(N189*$H$4,0))</f>
        <v>0</v>
      </c>
      <c r="Q189" s="19">
        <f t="shared" si="9"/>
        <v>0</v>
      </c>
      <c r="R189" s="19">
        <f t="shared" si="10"/>
        <v>0</v>
      </c>
      <c r="S189" s="19">
        <f>IF(Table1[[#This Row],[GPF/NPS]]="GPF",0,ROUND(SUM(Table1[[#This Row],[Basic Of March 21]],J189)*10%,0)*4+ROUND(SUM(N189:O189)*10%,0)*8)</f>
        <v>0</v>
      </c>
      <c r="T189" s="19">
        <f t="shared" si="11"/>
        <v>0</v>
      </c>
      <c r="U189" s="14"/>
    </row>
    <row r="190" spans="1:21" ht="20.100000000000001" customHeight="1" x14ac:dyDescent="0.25">
      <c r="A190" s="20">
        <f>IF(Table1[[#This Row],[Name of Employee]]="","",ROWS($A$1:A185))</f>
        <v>185</v>
      </c>
      <c r="B190" s="16" t="s">
        <v>108</v>
      </c>
      <c r="C190" s="17"/>
      <c r="D190" s="17"/>
      <c r="E190" s="17"/>
      <c r="F190" s="17"/>
      <c r="G190" s="17"/>
      <c r="H190" s="13"/>
      <c r="I190" s="52"/>
      <c r="J190" s="19">
        <f>IF(Table1[[#This Row],[Probation]]="Yes",0,ROUND(Table1[[#This Row],[Basic Of March 21]]*$C$3,0))</f>
        <v>0</v>
      </c>
      <c r="K190" s="19">
        <f>IF(Table1[[#This Row],[Probation]]="YES",0,ROUND(Table1[[#This Row],[Basic Of March 21]]*$H$3,0))</f>
        <v>0</v>
      </c>
      <c r="L190" s="19">
        <f>SUM(J190:K190,Table1[[#This Row],[Basic Of March 21]])</f>
        <v>0</v>
      </c>
      <c r="M190" s="19">
        <f t="shared" si="8"/>
        <v>0</v>
      </c>
      <c r="N190" s="19">
        <f>IF(Table1[[#This Row],[Probation]]="Yes",Table1[[#This Row],[Basic Of March 21]],MROUND(Table1[[#This Row],[Basic Of March 21]]*1.03,100))</f>
        <v>0</v>
      </c>
      <c r="O190" s="19">
        <f>IF(Table1[[#This Row],[Probation]]="Yes",0,ROUND(N190*$C$4,0))</f>
        <v>0</v>
      </c>
      <c r="P190" s="19">
        <f>IF(Table1[[#This Row],[Probation]]="Yes",0,ROUND(N190*$H$4,0))</f>
        <v>0</v>
      </c>
      <c r="Q190" s="19">
        <f t="shared" si="9"/>
        <v>0</v>
      </c>
      <c r="R190" s="19">
        <f t="shared" si="10"/>
        <v>0</v>
      </c>
      <c r="S190" s="19">
        <f>IF(Table1[[#This Row],[GPF/NPS]]="GPF",0,ROUND(SUM(Table1[[#This Row],[Basic Of March 21]],J190)*10%,0)*4+ROUND(SUM(N190:O190)*10%,0)*8)</f>
        <v>0</v>
      </c>
      <c r="T190" s="19">
        <f t="shared" si="11"/>
        <v>0</v>
      </c>
      <c r="U190" s="14"/>
    </row>
    <row r="191" spans="1:21" ht="20.100000000000001" customHeight="1" x14ac:dyDescent="0.25">
      <c r="A191" s="20">
        <f>IF(Table1[[#This Row],[Name of Employee]]="","",ROWS($A$1:A186))</f>
        <v>186</v>
      </c>
      <c r="B191" s="16" t="s">
        <v>84</v>
      </c>
      <c r="C191" s="17"/>
      <c r="D191" s="17"/>
      <c r="E191" s="17"/>
      <c r="F191" s="17"/>
      <c r="G191" s="17"/>
      <c r="H191" s="13"/>
      <c r="I191" s="52"/>
      <c r="J191" s="19">
        <f>IF(Table1[[#This Row],[Probation]]="Yes",0,ROUND(Table1[[#This Row],[Basic Of March 21]]*$C$3,0))</f>
        <v>0</v>
      </c>
      <c r="K191" s="19">
        <f>IF(Table1[[#This Row],[Probation]]="YES",0,ROUND(Table1[[#This Row],[Basic Of March 21]]*$H$3,0))</f>
        <v>0</v>
      </c>
      <c r="L191" s="19">
        <f>SUM(J191:K191,Table1[[#This Row],[Basic Of March 21]])</f>
        <v>0</v>
      </c>
      <c r="M191" s="19">
        <f t="shared" si="8"/>
        <v>0</v>
      </c>
      <c r="N191" s="19">
        <f>IF(Table1[[#This Row],[Probation]]="Yes",Table1[[#This Row],[Basic Of March 21]],MROUND(Table1[[#This Row],[Basic Of March 21]]*1.03,100))</f>
        <v>0</v>
      </c>
      <c r="O191" s="19">
        <f>IF(Table1[[#This Row],[Probation]]="Yes",0,ROUND(N191*$C$4,0))</f>
        <v>0</v>
      </c>
      <c r="P191" s="19">
        <f>IF(Table1[[#This Row],[Probation]]="Yes",0,ROUND(N191*$H$4,0))</f>
        <v>0</v>
      </c>
      <c r="Q191" s="19">
        <f t="shared" si="9"/>
        <v>0</v>
      </c>
      <c r="R191" s="19">
        <f t="shared" si="10"/>
        <v>0</v>
      </c>
      <c r="S191" s="19">
        <f>IF(Table1[[#This Row],[GPF/NPS]]="GPF",0,ROUND(SUM(Table1[[#This Row],[Basic Of March 21]],J191)*10%,0)*4+ROUND(SUM(N191:O191)*10%,0)*8)</f>
        <v>0</v>
      </c>
      <c r="T191" s="19">
        <f t="shared" si="11"/>
        <v>0</v>
      </c>
      <c r="U191" s="14"/>
    </row>
    <row r="192" spans="1:21" ht="20.100000000000001" customHeight="1" x14ac:dyDescent="0.25">
      <c r="A192" s="20">
        <f>IF(Table1[[#This Row],[Name of Employee]]="","",ROWS($A$1:A187))</f>
        <v>187</v>
      </c>
      <c r="B192" s="16" t="s">
        <v>85</v>
      </c>
      <c r="C192" s="17"/>
      <c r="D192" s="17"/>
      <c r="E192" s="17"/>
      <c r="F192" s="17"/>
      <c r="G192" s="17"/>
      <c r="H192" s="13"/>
      <c r="I192" s="52"/>
      <c r="J192" s="19">
        <f>IF(Table1[[#This Row],[Probation]]="Yes",0,ROUND(Table1[[#This Row],[Basic Of March 21]]*$C$3,0))</f>
        <v>0</v>
      </c>
      <c r="K192" s="19">
        <f>IF(Table1[[#This Row],[Probation]]="YES",0,ROUND(Table1[[#This Row],[Basic Of March 21]]*$H$3,0))</f>
        <v>0</v>
      </c>
      <c r="L192" s="19">
        <f>SUM(J192:K192,Table1[[#This Row],[Basic Of March 21]])</f>
        <v>0</v>
      </c>
      <c r="M192" s="19">
        <f t="shared" si="8"/>
        <v>0</v>
      </c>
      <c r="N192" s="19">
        <f>IF(Table1[[#This Row],[Probation]]="Yes",Table1[[#This Row],[Basic Of March 21]],MROUND(Table1[[#This Row],[Basic Of March 21]]*1.03,100))</f>
        <v>0</v>
      </c>
      <c r="O192" s="19">
        <f>IF(Table1[[#This Row],[Probation]]="Yes",0,ROUND(N192*$C$4,0))</f>
        <v>0</v>
      </c>
      <c r="P192" s="19">
        <f>IF(Table1[[#This Row],[Probation]]="Yes",0,ROUND(N192*$H$4,0))</f>
        <v>0</v>
      </c>
      <c r="Q192" s="19">
        <f t="shared" si="9"/>
        <v>0</v>
      </c>
      <c r="R192" s="19">
        <f t="shared" si="10"/>
        <v>0</v>
      </c>
      <c r="S192" s="19">
        <f>IF(Table1[[#This Row],[GPF/NPS]]="GPF",0,ROUND(SUM(Table1[[#This Row],[Basic Of March 21]],J192)*10%,0)*4+ROUND(SUM(N192:O192)*10%,0)*8)</f>
        <v>0</v>
      </c>
      <c r="T192" s="19">
        <f t="shared" si="11"/>
        <v>0</v>
      </c>
      <c r="U192" s="14"/>
    </row>
    <row r="193" spans="1:21" ht="20.100000000000001" customHeight="1" x14ac:dyDescent="0.25">
      <c r="A193" s="20">
        <f>IF(Table1[[#This Row],[Name of Employee]]="","",ROWS($A$1:A188))</f>
        <v>188</v>
      </c>
      <c r="B193" s="16" t="s">
        <v>86</v>
      </c>
      <c r="C193" s="17"/>
      <c r="D193" s="17"/>
      <c r="E193" s="17"/>
      <c r="F193" s="17"/>
      <c r="G193" s="17"/>
      <c r="H193" s="13"/>
      <c r="I193" s="52"/>
      <c r="J193" s="19">
        <f>IF(Table1[[#This Row],[Probation]]="Yes",0,ROUND(Table1[[#This Row],[Basic Of March 21]]*$C$3,0))</f>
        <v>0</v>
      </c>
      <c r="K193" s="19">
        <f>IF(Table1[[#This Row],[Probation]]="YES",0,ROUND(Table1[[#This Row],[Basic Of March 21]]*$H$3,0))</f>
        <v>0</v>
      </c>
      <c r="L193" s="19">
        <f>SUM(J193:K193,Table1[[#This Row],[Basic Of March 21]])</f>
        <v>0</v>
      </c>
      <c r="M193" s="19">
        <f t="shared" si="8"/>
        <v>0</v>
      </c>
      <c r="N193" s="19">
        <f>IF(Table1[[#This Row],[Probation]]="Yes",Table1[[#This Row],[Basic Of March 21]],MROUND(Table1[[#This Row],[Basic Of March 21]]*1.03,100))</f>
        <v>0</v>
      </c>
      <c r="O193" s="19">
        <f>IF(Table1[[#This Row],[Probation]]="Yes",0,ROUND(N193*$C$4,0))</f>
        <v>0</v>
      </c>
      <c r="P193" s="19">
        <f>IF(Table1[[#This Row],[Probation]]="Yes",0,ROUND(N193*$H$4,0))</f>
        <v>0</v>
      </c>
      <c r="Q193" s="19">
        <f t="shared" si="9"/>
        <v>0</v>
      </c>
      <c r="R193" s="19">
        <f t="shared" si="10"/>
        <v>0</v>
      </c>
      <c r="S193" s="19">
        <f>IF(Table1[[#This Row],[GPF/NPS]]="GPF",0,ROUND(SUM(Table1[[#This Row],[Basic Of March 21]],J193)*10%,0)*4+ROUND(SUM(N193:O193)*10%,0)*8)</f>
        <v>0</v>
      </c>
      <c r="T193" s="19">
        <f t="shared" si="11"/>
        <v>0</v>
      </c>
      <c r="U193" s="14"/>
    </row>
    <row r="194" spans="1:21" ht="20.100000000000001" customHeight="1" x14ac:dyDescent="0.25">
      <c r="A194" s="20">
        <f>IF(Table1[[#This Row],[Name of Employee]]="","",ROWS($A$1:A189))</f>
        <v>189</v>
      </c>
      <c r="B194" s="16" t="s">
        <v>87</v>
      </c>
      <c r="C194" s="17"/>
      <c r="D194" s="17"/>
      <c r="E194" s="17"/>
      <c r="F194" s="17"/>
      <c r="G194" s="17"/>
      <c r="H194" s="13"/>
      <c r="I194" s="52"/>
      <c r="J194" s="19">
        <f>IF(Table1[[#This Row],[Probation]]="Yes",0,ROUND(Table1[[#This Row],[Basic Of March 21]]*$C$3,0))</f>
        <v>0</v>
      </c>
      <c r="K194" s="19">
        <f>IF(Table1[[#This Row],[Probation]]="YES",0,ROUND(Table1[[#This Row],[Basic Of March 21]]*$H$3,0))</f>
        <v>0</v>
      </c>
      <c r="L194" s="19">
        <f>SUM(J194:K194,Table1[[#This Row],[Basic Of March 21]])</f>
        <v>0</v>
      </c>
      <c r="M194" s="19">
        <f t="shared" si="8"/>
        <v>0</v>
      </c>
      <c r="N194" s="19">
        <f>IF(Table1[[#This Row],[Probation]]="Yes",Table1[[#This Row],[Basic Of March 21]],MROUND(Table1[[#This Row],[Basic Of March 21]]*1.03,100))</f>
        <v>0</v>
      </c>
      <c r="O194" s="19">
        <f>IF(Table1[[#This Row],[Probation]]="Yes",0,ROUND(N194*$C$4,0))</f>
        <v>0</v>
      </c>
      <c r="P194" s="19">
        <f>IF(Table1[[#This Row],[Probation]]="Yes",0,ROUND(N194*$H$4,0))</f>
        <v>0</v>
      </c>
      <c r="Q194" s="19">
        <f t="shared" si="9"/>
        <v>0</v>
      </c>
      <c r="R194" s="19">
        <f t="shared" si="10"/>
        <v>0</v>
      </c>
      <c r="S194" s="19">
        <f>IF(Table1[[#This Row],[GPF/NPS]]="GPF",0,ROUND(SUM(Table1[[#This Row],[Basic Of March 21]],J194)*10%,0)*4+ROUND(SUM(N194:O194)*10%,0)*8)</f>
        <v>0</v>
      </c>
      <c r="T194" s="19">
        <f t="shared" si="11"/>
        <v>0</v>
      </c>
      <c r="U194" s="14"/>
    </row>
    <row r="195" spans="1:21" ht="20.100000000000001" customHeight="1" x14ac:dyDescent="0.25">
      <c r="A195" s="20">
        <f>IF(Table1[[#This Row],[Name of Employee]]="","",ROWS($A$1:A190))</f>
        <v>190</v>
      </c>
      <c r="B195" s="16" t="s">
        <v>88</v>
      </c>
      <c r="C195" s="17"/>
      <c r="D195" s="17"/>
      <c r="E195" s="17"/>
      <c r="F195" s="17"/>
      <c r="G195" s="17"/>
      <c r="H195" s="13"/>
      <c r="I195" s="52"/>
      <c r="J195" s="19">
        <f>IF(Table1[[#This Row],[Probation]]="Yes",0,ROUND(Table1[[#This Row],[Basic Of March 21]]*$C$3,0))</f>
        <v>0</v>
      </c>
      <c r="K195" s="19">
        <f>IF(Table1[[#This Row],[Probation]]="YES",0,ROUND(Table1[[#This Row],[Basic Of March 21]]*$H$3,0))</f>
        <v>0</v>
      </c>
      <c r="L195" s="19">
        <f>SUM(J195:K195,Table1[[#This Row],[Basic Of March 21]])</f>
        <v>0</v>
      </c>
      <c r="M195" s="19">
        <f t="shared" si="8"/>
        <v>0</v>
      </c>
      <c r="N195" s="19">
        <f>IF(Table1[[#This Row],[Probation]]="Yes",Table1[[#This Row],[Basic Of March 21]],MROUND(Table1[[#This Row],[Basic Of March 21]]*1.03,100))</f>
        <v>0</v>
      </c>
      <c r="O195" s="19">
        <f>IF(Table1[[#This Row],[Probation]]="Yes",0,ROUND(N195*$C$4,0))</f>
        <v>0</v>
      </c>
      <c r="P195" s="19">
        <f>IF(Table1[[#This Row],[Probation]]="Yes",0,ROUND(N195*$H$4,0))</f>
        <v>0</v>
      </c>
      <c r="Q195" s="19">
        <f t="shared" si="9"/>
        <v>0</v>
      </c>
      <c r="R195" s="19">
        <f t="shared" si="10"/>
        <v>0</v>
      </c>
      <c r="S195" s="19">
        <f>IF(Table1[[#This Row],[GPF/NPS]]="GPF",0,ROUND(SUM(Table1[[#This Row],[Basic Of March 21]],J195)*10%,0)*4+ROUND(SUM(N195:O195)*10%,0)*8)</f>
        <v>0</v>
      </c>
      <c r="T195" s="19">
        <f t="shared" si="11"/>
        <v>0</v>
      </c>
      <c r="U195" s="14"/>
    </row>
    <row r="196" spans="1:21" ht="20.100000000000001" customHeight="1" x14ac:dyDescent="0.25">
      <c r="A196" s="20">
        <f>IF(Table1[[#This Row],[Name of Employee]]="","",ROWS($A$1:A191))</f>
        <v>191</v>
      </c>
      <c r="B196" s="16" t="s">
        <v>89</v>
      </c>
      <c r="C196" s="17"/>
      <c r="D196" s="17"/>
      <c r="E196" s="17"/>
      <c r="F196" s="17"/>
      <c r="G196" s="17"/>
      <c r="H196" s="13"/>
      <c r="I196" s="52"/>
      <c r="J196" s="19">
        <f>IF(Table1[[#This Row],[Probation]]="Yes",0,ROUND(Table1[[#This Row],[Basic Of March 21]]*$C$3,0))</f>
        <v>0</v>
      </c>
      <c r="K196" s="19">
        <f>IF(Table1[[#This Row],[Probation]]="YES",0,ROUND(Table1[[#This Row],[Basic Of March 21]]*$H$3,0))</f>
        <v>0</v>
      </c>
      <c r="L196" s="19">
        <f>SUM(J196:K196,Table1[[#This Row],[Basic Of March 21]])</f>
        <v>0</v>
      </c>
      <c r="M196" s="19">
        <f t="shared" si="8"/>
        <v>0</v>
      </c>
      <c r="N196" s="19">
        <f>IF(Table1[[#This Row],[Probation]]="Yes",Table1[[#This Row],[Basic Of March 21]],MROUND(Table1[[#This Row],[Basic Of March 21]]*1.03,100))</f>
        <v>0</v>
      </c>
      <c r="O196" s="19">
        <f>IF(Table1[[#This Row],[Probation]]="Yes",0,ROUND(N196*$C$4,0))</f>
        <v>0</v>
      </c>
      <c r="P196" s="19">
        <f>IF(Table1[[#This Row],[Probation]]="Yes",0,ROUND(N196*$H$4,0))</f>
        <v>0</v>
      </c>
      <c r="Q196" s="19">
        <f t="shared" si="9"/>
        <v>0</v>
      </c>
      <c r="R196" s="19">
        <f t="shared" si="10"/>
        <v>0</v>
      </c>
      <c r="S196" s="19">
        <f>IF(Table1[[#This Row],[GPF/NPS]]="GPF",0,ROUND(SUM(Table1[[#This Row],[Basic Of March 21]],J196)*10%,0)*4+ROUND(SUM(N196:O196)*10%,0)*8)</f>
        <v>0</v>
      </c>
      <c r="T196" s="19">
        <f t="shared" si="11"/>
        <v>0</v>
      </c>
      <c r="U196" s="14"/>
    </row>
    <row r="197" spans="1:21" ht="20.100000000000001" customHeight="1" x14ac:dyDescent="0.25">
      <c r="A197" s="20">
        <f>IF(Table1[[#This Row],[Name of Employee]]="","",ROWS($A$1:A192))</f>
        <v>192</v>
      </c>
      <c r="B197" s="16" t="s">
        <v>90</v>
      </c>
      <c r="C197" s="17"/>
      <c r="D197" s="17"/>
      <c r="E197" s="17"/>
      <c r="F197" s="17"/>
      <c r="G197" s="17"/>
      <c r="H197" s="13"/>
      <c r="I197" s="52"/>
      <c r="J197" s="19">
        <f>IF(Table1[[#This Row],[Probation]]="Yes",0,ROUND(Table1[[#This Row],[Basic Of March 21]]*$C$3,0))</f>
        <v>0</v>
      </c>
      <c r="K197" s="19">
        <f>IF(Table1[[#This Row],[Probation]]="YES",0,ROUND(Table1[[#This Row],[Basic Of March 21]]*$H$3,0))</f>
        <v>0</v>
      </c>
      <c r="L197" s="19">
        <f>SUM(J197:K197,Table1[[#This Row],[Basic Of March 21]])</f>
        <v>0</v>
      </c>
      <c r="M197" s="19">
        <f t="shared" si="8"/>
        <v>0</v>
      </c>
      <c r="N197" s="19">
        <f>IF(Table1[[#This Row],[Probation]]="Yes",Table1[[#This Row],[Basic Of March 21]],MROUND(Table1[[#This Row],[Basic Of March 21]]*1.03,100))</f>
        <v>0</v>
      </c>
      <c r="O197" s="19">
        <f>IF(Table1[[#This Row],[Probation]]="Yes",0,ROUND(N197*$C$4,0))</f>
        <v>0</v>
      </c>
      <c r="P197" s="19">
        <f>IF(Table1[[#This Row],[Probation]]="Yes",0,ROUND(N197*$H$4,0))</f>
        <v>0</v>
      </c>
      <c r="Q197" s="19">
        <f t="shared" si="9"/>
        <v>0</v>
      </c>
      <c r="R197" s="19">
        <f t="shared" si="10"/>
        <v>0</v>
      </c>
      <c r="S197" s="19">
        <f>IF(Table1[[#This Row],[GPF/NPS]]="GPF",0,ROUND(SUM(Table1[[#This Row],[Basic Of March 21]],J197)*10%,0)*4+ROUND(SUM(N197:O197)*10%,0)*8)</f>
        <v>0</v>
      </c>
      <c r="T197" s="19">
        <f t="shared" si="11"/>
        <v>0</v>
      </c>
      <c r="U197" s="14"/>
    </row>
    <row r="198" spans="1:21" ht="20.100000000000001" customHeight="1" x14ac:dyDescent="0.25">
      <c r="A198" s="20">
        <f>IF(Table1[[#This Row],[Name of Employee]]="","",ROWS($A$1:A193))</f>
        <v>193</v>
      </c>
      <c r="B198" s="16" t="s">
        <v>91</v>
      </c>
      <c r="C198" s="17"/>
      <c r="D198" s="17"/>
      <c r="E198" s="17"/>
      <c r="F198" s="17"/>
      <c r="G198" s="17"/>
      <c r="H198" s="13"/>
      <c r="I198" s="52"/>
      <c r="J198" s="19">
        <f>IF(Table1[[#This Row],[Probation]]="Yes",0,ROUND(Table1[[#This Row],[Basic Of March 21]]*$C$3,0))</f>
        <v>0</v>
      </c>
      <c r="K198" s="19">
        <f>IF(Table1[[#This Row],[Probation]]="YES",0,ROUND(Table1[[#This Row],[Basic Of March 21]]*$H$3,0))</f>
        <v>0</v>
      </c>
      <c r="L198" s="19">
        <f>SUM(J198:K198,Table1[[#This Row],[Basic Of March 21]])</f>
        <v>0</v>
      </c>
      <c r="M198" s="19">
        <f t="shared" si="8"/>
        <v>0</v>
      </c>
      <c r="N198" s="19">
        <f>IF(Table1[[#This Row],[Probation]]="Yes",Table1[[#This Row],[Basic Of March 21]],MROUND(Table1[[#This Row],[Basic Of March 21]]*1.03,100))</f>
        <v>0</v>
      </c>
      <c r="O198" s="19">
        <f>IF(Table1[[#This Row],[Probation]]="Yes",0,ROUND(N198*$C$4,0))</f>
        <v>0</v>
      </c>
      <c r="P198" s="19">
        <f>IF(Table1[[#This Row],[Probation]]="Yes",0,ROUND(N198*$H$4,0))</f>
        <v>0</v>
      </c>
      <c r="Q198" s="19">
        <f t="shared" si="9"/>
        <v>0</v>
      </c>
      <c r="R198" s="19">
        <f t="shared" si="10"/>
        <v>0</v>
      </c>
      <c r="S198" s="19">
        <f>IF(Table1[[#This Row],[GPF/NPS]]="GPF",0,ROUND(SUM(Table1[[#This Row],[Basic Of March 21]],J198)*10%,0)*4+ROUND(SUM(N198:O198)*10%,0)*8)</f>
        <v>0</v>
      </c>
      <c r="T198" s="19">
        <f t="shared" si="11"/>
        <v>0</v>
      </c>
      <c r="U198" s="14"/>
    </row>
    <row r="199" spans="1:21" ht="20.100000000000001" customHeight="1" x14ac:dyDescent="0.25">
      <c r="A199" s="20">
        <f>IF(Table1[[#This Row],[Name of Employee]]="","",ROWS($A$1:A194))</f>
        <v>194</v>
      </c>
      <c r="B199" s="16" t="s">
        <v>92</v>
      </c>
      <c r="C199" s="17"/>
      <c r="D199" s="17"/>
      <c r="E199" s="17"/>
      <c r="F199" s="17"/>
      <c r="G199" s="17"/>
      <c r="H199" s="13"/>
      <c r="I199" s="52"/>
      <c r="J199" s="19">
        <f>IF(Table1[[#This Row],[Probation]]="Yes",0,ROUND(Table1[[#This Row],[Basic Of March 21]]*$C$3,0))</f>
        <v>0</v>
      </c>
      <c r="K199" s="19">
        <f>IF(Table1[[#This Row],[Probation]]="YES",0,ROUND(Table1[[#This Row],[Basic Of March 21]]*$H$3,0))</f>
        <v>0</v>
      </c>
      <c r="L199" s="19">
        <f>SUM(J199:K199,Table1[[#This Row],[Basic Of March 21]])</f>
        <v>0</v>
      </c>
      <c r="M199" s="19">
        <f t="shared" ref="M199:M262" si="12">L199*4</f>
        <v>0</v>
      </c>
      <c r="N199" s="19">
        <f>IF(Table1[[#This Row],[Probation]]="Yes",Table1[[#This Row],[Basic Of March 21]],MROUND(Table1[[#This Row],[Basic Of March 21]]*1.03,100))</f>
        <v>0</v>
      </c>
      <c r="O199" s="19">
        <f>IF(Table1[[#This Row],[Probation]]="Yes",0,ROUND(N199*$C$4,0))</f>
        <v>0</v>
      </c>
      <c r="P199" s="19">
        <f>IF(Table1[[#This Row],[Probation]]="Yes",0,ROUND(N199*$H$4,0))</f>
        <v>0</v>
      </c>
      <c r="Q199" s="19">
        <f t="shared" ref="Q199:Q262" si="13">SUM(N199:P199)</f>
        <v>0</v>
      </c>
      <c r="R199" s="19">
        <f t="shared" ref="R199:R262" si="14">Q199*8</f>
        <v>0</v>
      </c>
      <c r="S199" s="19">
        <f>IF(Table1[[#This Row],[GPF/NPS]]="GPF",0,ROUND(SUM(Table1[[#This Row],[Basic Of March 21]],J199)*10%,0)*4+ROUND(SUM(N199:O199)*10%,0)*8)</f>
        <v>0</v>
      </c>
      <c r="T199" s="19">
        <f t="shared" ref="T199:T262" si="15">SUM(M199,R199:S199)</f>
        <v>0</v>
      </c>
      <c r="U199" s="14"/>
    </row>
    <row r="200" spans="1:21" ht="20.100000000000001" customHeight="1" x14ac:dyDescent="0.25">
      <c r="A200" s="20">
        <f>IF(Table1[[#This Row],[Name of Employee]]="","",ROWS($A$1:A195))</f>
        <v>195</v>
      </c>
      <c r="B200" s="16" t="s">
        <v>93</v>
      </c>
      <c r="C200" s="17"/>
      <c r="D200" s="17"/>
      <c r="E200" s="17"/>
      <c r="F200" s="17"/>
      <c r="G200" s="17"/>
      <c r="H200" s="13"/>
      <c r="I200" s="52"/>
      <c r="J200" s="19">
        <f>IF(Table1[[#This Row],[Probation]]="Yes",0,ROUND(Table1[[#This Row],[Basic Of March 21]]*$C$3,0))</f>
        <v>0</v>
      </c>
      <c r="K200" s="19">
        <f>IF(Table1[[#This Row],[Probation]]="YES",0,ROUND(Table1[[#This Row],[Basic Of March 21]]*$H$3,0))</f>
        <v>0</v>
      </c>
      <c r="L200" s="19">
        <f>SUM(J200:K200,Table1[[#This Row],[Basic Of March 21]])</f>
        <v>0</v>
      </c>
      <c r="M200" s="19">
        <f t="shared" si="12"/>
        <v>0</v>
      </c>
      <c r="N200" s="19">
        <f>IF(Table1[[#This Row],[Probation]]="Yes",Table1[[#This Row],[Basic Of March 21]],MROUND(Table1[[#This Row],[Basic Of March 21]]*1.03,100))</f>
        <v>0</v>
      </c>
      <c r="O200" s="19">
        <f>IF(Table1[[#This Row],[Probation]]="Yes",0,ROUND(N200*$C$4,0))</f>
        <v>0</v>
      </c>
      <c r="P200" s="19">
        <f>IF(Table1[[#This Row],[Probation]]="Yes",0,ROUND(N200*$H$4,0))</f>
        <v>0</v>
      </c>
      <c r="Q200" s="19">
        <f t="shared" si="13"/>
        <v>0</v>
      </c>
      <c r="R200" s="19">
        <f t="shared" si="14"/>
        <v>0</v>
      </c>
      <c r="S200" s="19">
        <f>IF(Table1[[#This Row],[GPF/NPS]]="GPF",0,ROUND(SUM(Table1[[#This Row],[Basic Of March 21]],J200)*10%,0)*4+ROUND(SUM(N200:O200)*10%,0)*8)</f>
        <v>0</v>
      </c>
      <c r="T200" s="19">
        <f t="shared" si="15"/>
        <v>0</v>
      </c>
      <c r="U200" s="14"/>
    </row>
    <row r="201" spans="1:21" ht="20.100000000000001" customHeight="1" x14ac:dyDescent="0.25">
      <c r="A201" s="20">
        <f>IF(Table1[[#This Row],[Name of Employee]]="","",ROWS($A$1:A196))</f>
        <v>196</v>
      </c>
      <c r="B201" s="16" t="s">
        <v>94</v>
      </c>
      <c r="C201" s="17"/>
      <c r="D201" s="17"/>
      <c r="E201" s="17"/>
      <c r="F201" s="17"/>
      <c r="G201" s="17"/>
      <c r="H201" s="13"/>
      <c r="I201" s="52"/>
      <c r="J201" s="19">
        <f>IF(Table1[[#This Row],[Probation]]="Yes",0,ROUND(Table1[[#This Row],[Basic Of March 21]]*$C$3,0))</f>
        <v>0</v>
      </c>
      <c r="K201" s="19">
        <f>IF(Table1[[#This Row],[Probation]]="YES",0,ROUND(Table1[[#This Row],[Basic Of March 21]]*$H$3,0))</f>
        <v>0</v>
      </c>
      <c r="L201" s="19">
        <f>SUM(J201:K201,Table1[[#This Row],[Basic Of March 21]])</f>
        <v>0</v>
      </c>
      <c r="M201" s="19">
        <f t="shared" si="12"/>
        <v>0</v>
      </c>
      <c r="N201" s="19">
        <f>IF(Table1[[#This Row],[Probation]]="Yes",Table1[[#This Row],[Basic Of March 21]],MROUND(Table1[[#This Row],[Basic Of March 21]]*1.03,100))</f>
        <v>0</v>
      </c>
      <c r="O201" s="19">
        <f>IF(Table1[[#This Row],[Probation]]="Yes",0,ROUND(N201*$C$4,0))</f>
        <v>0</v>
      </c>
      <c r="P201" s="19">
        <f>IF(Table1[[#This Row],[Probation]]="Yes",0,ROUND(N201*$H$4,0))</f>
        <v>0</v>
      </c>
      <c r="Q201" s="19">
        <f t="shared" si="13"/>
        <v>0</v>
      </c>
      <c r="R201" s="19">
        <f t="shared" si="14"/>
        <v>0</v>
      </c>
      <c r="S201" s="19">
        <f>IF(Table1[[#This Row],[GPF/NPS]]="GPF",0,ROUND(SUM(Table1[[#This Row],[Basic Of March 21]],J201)*10%,0)*4+ROUND(SUM(N201:O201)*10%,0)*8)</f>
        <v>0</v>
      </c>
      <c r="T201" s="19">
        <f t="shared" si="15"/>
        <v>0</v>
      </c>
      <c r="U201" s="14"/>
    </row>
    <row r="202" spans="1:21" ht="20.100000000000001" customHeight="1" x14ac:dyDescent="0.25">
      <c r="A202" s="20">
        <f>IF(Table1[[#This Row],[Name of Employee]]="","",ROWS($A$1:A197))</f>
        <v>197</v>
      </c>
      <c r="B202" s="16" t="s">
        <v>95</v>
      </c>
      <c r="C202" s="17"/>
      <c r="D202" s="17"/>
      <c r="E202" s="17"/>
      <c r="F202" s="17"/>
      <c r="G202" s="17"/>
      <c r="H202" s="13"/>
      <c r="I202" s="52"/>
      <c r="J202" s="19">
        <f>IF(Table1[[#This Row],[Probation]]="Yes",0,ROUND(Table1[[#This Row],[Basic Of March 21]]*$C$3,0))</f>
        <v>0</v>
      </c>
      <c r="K202" s="19">
        <f>IF(Table1[[#This Row],[Probation]]="YES",0,ROUND(Table1[[#This Row],[Basic Of March 21]]*$H$3,0))</f>
        <v>0</v>
      </c>
      <c r="L202" s="19">
        <f>SUM(J202:K202,Table1[[#This Row],[Basic Of March 21]])</f>
        <v>0</v>
      </c>
      <c r="M202" s="19">
        <f t="shared" si="12"/>
        <v>0</v>
      </c>
      <c r="N202" s="19">
        <f>IF(Table1[[#This Row],[Probation]]="Yes",Table1[[#This Row],[Basic Of March 21]],MROUND(Table1[[#This Row],[Basic Of March 21]]*1.03,100))</f>
        <v>0</v>
      </c>
      <c r="O202" s="19">
        <f>IF(Table1[[#This Row],[Probation]]="Yes",0,ROUND(N202*$C$4,0))</f>
        <v>0</v>
      </c>
      <c r="P202" s="19">
        <f>IF(Table1[[#This Row],[Probation]]="Yes",0,ROUND(N202*$H$4,0))</f>
        <v>0</v>
      </c>
      <c r="Q202" s="19">
        <f t="shared" si="13"/>
        <v>0</v>
      </c>
      <c r="R202" s="19">
        <f t="shared" si="14"/>
        <v>0</v>
      </c>
      <c r="S202" s="19">
        <f>IF(Table1[[#This Row],[GPF/NPS]]="GPF",0,ROUND(SUM(Table1[[#This Row],[Basic Of March 21]],J202)*10%,0)*4+ROUND(SUM(N202:O202)*10%,0)*8)</f>
        <v>0</v>
      </c>
      <c r="T202" s="19">
        <f t="shared" si="15"/>
        <v>0</v>
      </c>
      <c r="U202" s="14"/>
    </row>
    <row r="203" spans="1:21" ht="20.100000000000001" customHeight="1" x14ac:dyDescent="0.25">
      <c r="A203" s="20">
        <f>IF(Table1[[#This Row],[Name of Employee]]="","",ROWS($A$1:A198))</f>
        <v>198</v>
      </c>
      <c r="B203" s="16" t="s">
        <v>96</v>
      </c>
      <c r="C203" s="17"/>
      <c r="D203" s="17"/>
      <c r="E203" s="17"/>
      <c r="F203" s="17"/>
      <c r="G203" s="17"/>
      <c r="H203" s="13"/>
      <c r="I203" s="52"/>
      <c r="J203" s="19">
        <f>IF(Table1[[#This Row],[Probation]]="Yes",0,ROUND(Table1[[#This Row],[Basic Of March 21]]*$C$3,0))</f>
        <v>0</v>
      </c>
      <c r="K203" s="19">
        <f>IF(Table1[[#This Row],[Probation]]="YES",0,ROUND(Table1[[#This Row],[Basic Of March 21]]*$H$3,0))</f>
        <v>0</v>
      </c>
      <c r="L203" s="19">
        <f>SUM(J203:K203,Table1[[#This Row],[Basic Of March 21]])</f>
        <v>0</v>
      </c>
      <c r="M203" s="19">
        <f t="shared" si="12"/>
        <v>0</v>
      </c>
      <c r="N203" s="19">
        <f>IF(Table1[[#This Row],[Probation]]="Yes",Table1[[#This Row],[Basic Of March 21]],MROUND(Table1[[#This Row],[Basic Of March 21]]*1.03,100))</f>
        <v>0</v>
      </c>
      <c r="O203" s="19">
        <f>IF(Table1[[#This Row],[Probation]]="Yes",0,ROUND(N203*$C$4,0))</f>
        <v>0</v>
      </c>
      <c r="P203" s="19">
        <f>IF(Table1[[#This Row],[Probation]]="Yes",0,ROUND(N203*$H$4,0))</f>
        <v>0</v>
      </c>
      <c r="Q203" s="19">
        <f t="shared" si="13"/>
        <v>0</v>
      </c>
      <c r="R203" s="19">
        <f t="shared" si="14"/>
        <v>0</v>
      </c>
      <c r="S203" s="19">
        <f>IF(Table1[[#This Row],[GPF/NPS]]="GPF",0,ROUND(SUM(Table1[[#This Row],[Basic Of March 21]],J203)*10%,0)*4+ROUND(SUM(N203:O203)*10%,0)*8)</f>
        <v>0</v>
      </c>
      <c r="T203" s="19">
        <f t="shared" si="15"/>
        <v>0</v>
      </c>
      <c r="U203" s="14"/>
    </row>
    <row r="204" spans="1:21" ht="20.100000000000001" customHeight="1" x14ac:dyDescent="0.25">
      <c r="A204" s="20">
        <f>IF(Table1[[#This Row],[Name of Employee]]="","",ROWS($A$1:A199))</f>
        <v>199</v>
      </c>
      <c r="B204" s="16" t="s">
        <v>97</v>
      </c>
      <c r="C204" s="17"/>
      <c r="D204" s="17"/>
      <c r="E204" s="17"/>
      <c r="F204" s="17"/>
      <c r="G204" s="17"/>
      <c r="H204" s="13"/>
      <c r="I204" s="52"/>
      <c r="J204" s="19">
        <f>IF(Table1[[#This Row],[Probation]]="Yes",0,ROUND(Table1[[#This Row],[Basic Of March 21]]*$C$3,0))</f>
        <v>0</v>
      </c>
      <c r="K204" s="19">
        <f>IF(Table1[[#This Row],[Probation]]="YES",0,ROUND(Table1[[#This Row],[Basic Of March 21]]*$H$3,0))</f>
        <v>0</v>
      </c>
      <c r="L204" s="19">
        <f>SUM(J204:K204,Table1[[#This Row],[Basic Of March 21]])</f>
        <v>0</v>
      </c>
      <c r="M204" s="19">
        <f t="shared" si="12"/>
        <v>0</v>
      </c>
      <c r="N204" s="19">
        <f>IF(Table1[[#This Row],[Probation]]="Yes",Table1[[#This Row],[Basic Of March 21]],MROUND(Table1[[#This Row],[Basic Of March 21]]*1.03,100))</f>
        <v>0</v>
      </c>
      <c r="O204" s="19">
        <f>IF(Table1[[#This Row],[Probation]]="Yes",0,ROUND(N204*$C$4,0))</f>
        <v>0</v>
      </c>
      <c r="P204" s="19">
        <f>IF(Table1[[#This Row],[Probation]]="Yes",0,ROUND(N204*$H$4,0))</f>
        <v>0</v>
      </c>
      <c r="Q204" s="19">
        <f t="shared" si="13"/>
        <v>0</v>
      </c>
      <c r="R204" s="19">
        <f t="shared" si="14"/>
        <v>0</v>
      </c>
      <c r="S204" s="19">
        <f>IF(Table1[[#This Row],[GPF/NPS]]="GPF",0,ROUND(SUM(Table1[[#This Row],[Basic Of March 21]],J204)*10%,0)*4+ROUND(SUM(N204:O204)*10%,0)*8)</f>
        <v>0</v>
      </c>
      <c r="T204" s="19">
        <f t="shared" si="15"/>
        <v>0</v>
      </c>
      <c r="U204" s="14"/>
    </row>
    <row r="205" spans="1:21" ht="20.100000000000001" customHeight="1" x14ac:dyDescent="0.25">
      <c r="A205" s="20">
        <f>IF(Table1[[#This Row],[Name of Employee]]="","",ROWS($A$1:A200))</f>
        <v>200</v>
      </c>
      <c r="B205" s="16" t="s">
        <v>98</v>
      </c>
      <c r="C205" s="17"/>
      <c r="D205" s="17"/>
      <c r="E205" s="17"/>
      <c r="F205" s="17"/>
      <c r="G205" s="17"/>
      <c r="H205" s="13"/>
      <c r="I205" s="52"/>
      <c r="J205" s="19">
        <f>IF(Table1[[#This Row],[Probation]]="Yes",0,ROUND(Table1[[#This Row],[Basic Of March 21]]*$C$3,0))</f>
        <v>0</v>
      </c>
      <c r="K205" s="19">
        <f>IF(Table1[[#This Row],[Probation]]="YES",0,ROUND(Table1[[#This Row],[Basic Of March 21]]*$H$3,0))</f>
        <v>0</v>
      </c>
      <c r="L205" s="19">
        <f>SUM(J205:K205,Table1[[#This Row],[Basic Of March 21]])</f>
        <v>0</v>
      </c>
      <c r="M205" s="19">
        <f t="shared" si="12"/>
        <v>0</v>
      </c>
      <c r="N205" s="19">
        <f>IF(Table1[[#This Row],[Probation]]="Yes",Table1[[#This Row],[Basic Of March 21]],MROUND(Table1[[#This Row],[Basic Of March 21]]*1.03,100))</f>
        <v>0</v>
      </c>
      <c r="O205" s="19">
        <f>IF(Table1[[#This Row],[Probation]]="Yes",0,ROUND(N205*$C$4,0))</f>
        <v>0</v>
      </c>
      <c r="P205" s="19">
        <f>IF(Table1[[#This Row],[Probation]]="Yes",0,ROUND(N205*$H$4,0))</f>
        <v>0</v>
      </c>
      <c r="Q205" s="19">
        <f t="shared" si="13"/>
        <v>0</v>
      </c>
      <c r="R205" s="19">
        <f t="shared" si="14"/>
        <v>0</v>
      </c>
      <c r="S205" s="19">
        <f>IF(Table1[[#This Row],[GPF/NPS]]="GPF",0,ROUND(SUM(Table1[[#This Row],[Basic Of March 21]],J205)*10%,0)*4+ROUND(SUM(N205:O205)*10%,0)*8)</f>
        <v>0</v>
      </c>
      <c r="T205" s="19">
        <f t="shared" si="15"/>
        <v>0</v>
      </c>
      <c r="U205" s="14"/>
    </row>
    <row r="206" spans="1:21" ht="20.100000000000001" customHeight="1" x14ac:dyDescent="0.25">
      <c r="A206" s="20">
        <f>IF(Table1[[#This Row],[Name of Employee]]="","",ROWS($A$1:A201))</f>
        <v>201</v>
      </c>
      <c r="B206" s="16" t="s">
        <v>109</v>
      </c>
      <c r="C206" s="17"/>
      <c r="D206" s="17"/>
      <c r="E206" s="17"/>
      <c r="F206" s="17"/>
      <c r="G206" s="17"/>
      <c r="H206" s="13"/>
      <c r="I206" s="52"/>
      <c r="J206" s="19">
        <f>IF(Table1[[#This Row],[Probation]]="Yes",0,ROUND(Table1[[#This Row],[Basic Of March 21]]*$C$3,0))</f>
        <v>0</v>
      </c>
      <c r="K206" s="19">
        <f>IF(Table1[[#This Row],[Probation]]="YES",0,ROUND(Table1[[#This Row],[Basic Of March 21]]*$H$3,0))</f>
        <v>0</v>
      </c>
      <c r="L206" s="19">
        <f>SUM(J206:K206,Table1[[#This Row],[Basic Of March 21]])</f>
        <v>0</v>
      </c>
      <c r="M206" s="19">
        <f t="shared" si="12"/>
        <v>0</v>
      </c>
      <c r="N206" s="19">
        <f>IF(Table1[[#This Row],[Probation]]="Yes",Table1[[#This Row],[Basic Of March 21]],MROUND(Table1[[#This Row],[Basic Of March 21]]*1.03,100))</f>
        <v>0</v>
      </c>
      <c r="O206" s="19">
        <f>IF(Table1[[#This Row],[Probation]]="Yes",0,ROUND(N206*$C$4,0))</f>
        <v>0</v>
      </c>
      <c r="P206" s="19">
        <f>IF(Table1[[#This Row],[Probation]]="Yes",0,ROUND(N206*$H$4,0))</f>
        <v>0</v>
      </c>
      <c r="Q206" s="19">
        <f t="shared" si="13"/>
        <v>0</v>
      </c>
      <c r="R206" s="19">
        <f t="shared" si="14"/>
        <v>0</v>
      </c>
      <c r="S206" s="19">
        <f>IF(Table1[[#This Row],[GPF/NPS]]="GPF",0,ROUND(SUM(Table1[[#This Row],[Basic Of March 21]],J206)*10%,0)*4+ROUND(SUM(N206:O206)*10%,0)*8)</f>
        <v>0</v>
      </c>
      <c r="T206" s="19">
        <f t="shared" si="15"/>
        <v>0</v>
      </c>
      <c r="U206" s="14"/>
    </row>
    <row r="207" spans="1:21" ht="20.100000000000001" customHeight="1" x14ac:dyDescent="0.25">
      <c r="A207" s="20">
        <f>IF(Table1[[#This Row],[Name of Employee]]="","",ROWS($A$1:A202))</f>
        <v>202</v>
      </c>
      <c r="B207" s="16" t="s">
        <v>99</v>
      </c>
      <c r="C207" s="17"/>
      <c r="D207" s="17"/>
      <c r="E207" s="17"/>
      <c r="F207" s="17"/>
      <c r="G207" s="17"/>
      <c r="H207" s="13"/>
      <c r="I207" s="52"/>
      <c r="J207" s="19">
        <f>IF(Table1[[#This Row],[Probation]]="Yes",0,ROUND(Table1[[#This Row],[Basic Of March 21]]*$C$3,0))</f>
        <v>0</v>
      </c>
      <c r="K207" s="19">
        <f>IF(Table1[[#This Row],[Probation]]="YES",0,ROUND(Table1[[#This Row],[Basic Of March 21]]*$H$3,0))</f>
        <v>0</v>
      </c>
      <c r="L207" s="19">
        <f>SUM(J207:K207,Table1[[#This Row],[Basic Of March 21]])</f>
        <v>0</v>
      </c>
      <c r="M207" s="19">
        <f t="shared" si="12"/>
        <v>0</v>
      </c>
      <c r="N207" s="19">
        <f>IF(Table1[[#This Row],[Probation]]="Yes",Table1[[#This Row],[Basic Of March 21]],MROUND(Table1[[#This Row],[Basic Of March 21]]*1.03,100))</f>
        <v>0</v>
      </c>
      <c r="O207" s="19">
        <f>IF(Table1[[#This Row],[Probation]]="Yes",0,ROUND(N207*$C$4,0))</f>
        <v>0</v>
      </c>
      <c r="P207" s="19">
        <f>IF(Table1[[#This Row],[Probation]]="Yes",0,ROUND(N207*$H$4,0))</f>
        <v>0</v>
      </c>
      <c r="Q207" s="19">
        <f t="shared" si="13"/>
        <v>0</v>
      </c>
      <c r="R207" s="19">
        <f t="shared" si="14"/>
        <v>0</v>
      </c>
      <c r="S207" s="19">
        <f>IF(Table1[[#This Row],[GPF/NPS]]="GPF",0,ROUND(SUM(Table1[[#This Row],[Basic Of March 21]],J207)*10%,0)*4+ROUND(SUM(N207:O207)*10%,0)*8)</f>
        <v>0</v>
      </c>
      <c r="T207" s="19">
        <f t="shared" si="15"/>
        <v>0</v>
      </c>
      <c r="U207" s="14"/>
    </row>
    <row r="208" spans="1:21" ht="20.100000000000001" customHeight="1" x14ac:dyDescent="0.25">
      <c r="A208" s="20">
        <f>IF(Table1[[#This Row],[Name of Employee]]="","",ROWS($A$1:A203))</f>
        <v>203</v>
      </c>
      <c r="B208" s="16" t="s">
        <v>100</v>
      </c>
      <c r="C208" s="17"/>
      <c r="D208" s="17"/>
      <c r="E208" s="17"/>
      <c r="F208" s="17"/>
      <c r="G208" s="17"/>
      <c r="H208" s="13"/>
      <c r="I208" s="52"/>
      <c r="J208" s="19">
        <f>IF(Table1[[#This Row],[Probation]]="Yes",0,ROUND(Table1[[#This Row],[Basic Of March 21]]*$C$3,0))</f>
        <v>0</v>
      </c>
      <c r="K208" s="19">
        <f>IF(Table1[[#This Row],[Probation]]="YES",0,ROUND(Table1[[#This Row],[Basic Of March 21]]*$H$3,0))</f>
        <v>0</v>
      </c>
      <c r="L208" s="19">
        <f>SUM(J208:K208,Table1[[#This Row],[Basic Of March 21]])</f>
        <v>0</v>
      </c>
      <c r="M208" s="19">
        <f t="shared" si="12"/>
        <v>0</v>
      </c>
      <c r="N208" s="19">
        <f>IF(Table1[[#This Row],[Probation]]="Yes",Table1[[#This Row],[Basic Of March 21]],MROUND(Table1[[#This Row],[Basic Of March 21]]*1.03,100))</f>
        <v>0</v>
      </c>
      <c r="O208" s="19">
        <f>IF(Table1[[#This Row],[Probation]]="Yes",0,ROUND(N208*$C$4,0))</f>
        <v>0</v>
      </c>
      <c r="P208" s="19">
        <f>IF(Table1[[#This Row],[Probation]]="Yes",0,ROUND(N208*$H$4,0))</f>
        <v>0</v>
      </c>
      <c r="Q208" s="19">
        <f t="shared" si="13"/>
        <v>0</v>
      </c>
      <c r="R208" s="19">
        <f t="shared" si="14"/>
        <v>0</v>
      </c>
      <c r="S208" s="19">
        <f>IF(Table1[[#This Row],[GPF/NPS]]="GPF",0,ROUND(SUM(Table1[[#This Row],[Basic Of March 21]],J208)*10%,0)*4+ROUND(SUM(N208:O208)*10%,0)*8)</f>
        <v>0</v>
      </c>
      <c r="T208" s="19">
        <f t="shared" si="15"/>
        <v>0</v>
      </c>
      <c r="U208" s="14"/>
    </row>
    <row r="209" spans="1:21" ht="20.100000000000001" customHeight="1" x14ac:dyDescent="0.25">
      <c r="A209" s="20">
        <f>IF(Table1[[#This Row],[Name of Employee]]="","",ROWS($A$1:A204))</f>
        <v>204</v>
      </c>
      <c r="B209" s="16" t="s">
        <v>101</v>
      </c>
      <c r="C209" s="17"/>
      <c r="D209" s="17"/>
      <c r="E209" s="17"/>
      <c r="F209" s="17"/>
      <c r="G209" s="17"/>
      <c r="H209" s="13"/>
      <c r="I209" s="52"/>
      <c r="J209" s="19">
        <f>IF(Table1[[#This Row],[Probation]]="Yes",0,ROUND(Table1[[#This Row],[Basic Of March 21]]*$C$3,0))</f>
        <v>0</v>
      </c>
      <c r="K209" s="19">
        <f>IF(Table1[[#This Row],[Probation]]="YES",0,ROUND(Table1[[#This Row],[Basic Of March 21]]*$H$3,0))</f>
        <v>0</v>
      </c>
      <c r="L209" s="19">
        <f>SUM(J209:K209,Table1[[#This Row],[Basic Of March 21]])</f>
        <v>0</v>
      </c>
      <c r="M209" s="19">
        <f t="shared" si="12"/>
        <v>0</v>
      </c>
      <c r="N209" s="19">
        <f>IF(Table1[[#This Row],[Probation]]="Yes",Table1[[#This Row],[Basic Of March 21]],MROUND(Table1[[#This Row],[Basic Of March 21]]*1.03,100))</f>
        <v>0</v>
      </c>
      <c r="O209" s="19">
        <f>IF(Table1[[#This Row],[Probation]]="Yes",0,ROUND(N209*$C$4,0))</f>
        <v>0</v>
      </c>
      <c r="P209" s="19">
        <f>IF(Table1[[#This Row],[Probation]]="Yes",0,ROUND(N209*$H$4,0))</f>
        <v>0</v>
      </c>
      <c r="Q209" s="19">
        <f t="shared" si="13"/>
        <v>0</v>
      </c>
      <c r="R209" s="19">
        <f t="shared" si="14"/>
        <v>0</v>
      </c>
      <c r="S209" s="19">
        <f>IF(Table1[[#This Row],[GPF/NPS]]="GPF",0,ROUND(SUM(Table1[[#This Row],[Basic Of March 21]],J209)*10%,0)*4+ROUND(SUM(N209:O209)*10%,0)*8)</f>
        <v>0</v>
      </c>
      <c r="T209" s="19">
        <f t="shared" si="15"/>
        <v>0</v>
      </c>
      <c r="U209" s="14"/>
    </row>
    <row r="210" spans="1:21" ht="20.100000000000001" customHeight="1" x14ac:dyDescent="0.25">
      <c r="A210" s="20">
        <f>IF(Table1[[#This Row],[Name of Employee]]="","",ROWS($A$1:A205))</f>
        <v>205</v>
      </c>
      <c r="B210" s="16" t="s">
        <v>102</v>
      </c>
      <c r="C210" s="17"/>
      <c r="D210" s="17"/>
      <c r="E210" s="17"/>
      <c r="F210" s="17"/>
      <c r="G210" s="17"/>
      <c r="H210" s="13"/>
      <c r="I210" s="52"/>
      <c r="J210" s="19">
        <f>IF(Table1[[#This Row],[Probation]]="Yes",0,ROUND(Table1[[#This Row],[Basic Of March 21]]*$C$3,0))</f>
        <v>0</v>
      </c>
      <c r="K210" s="19">
        <f>IF(Table1[[#This Row],[Probation]]="YES",0,ROUND(Table1[[#This Row],[Basic Of March 21]]*$H$3,0))</f>
        <v>0</v>
      </c>
      <c r="L210" s="19">
        <f>SUM(J210:K210,Table1[[#This Row],[Basic Of March 21]])</f>
        <v>0</v>
      </c>
      <c r="M210" s="19">
        <f t="shared" si="12"/>
        <v>0</v>
      </c>
      <c r="N210" s="19">
        <f>IF(Table1[[#This Row],[Probation]]="Yes",Table1[[#This Row],[Basic Of March 21]],MROUND(Table1[[#This Row],[Basic Of March 21]]*1.03,100))</f>
        <v>0</v>
      </c>
      <c r="O210" s="19">
        <f>IF(Table1[[#This Row],[Probation]]="Yes",0,ROUND(N210*$C$4,0))</f>
        <v>0</v>
      </c>
      <c r="P210" s="19">
        <f>IF(Table1[[#This Row],[Probation]]="Yes",0,ROUND(N210*$H$4,0))</f>
        <v>0</v>
      </c>
      <c r="Q210" s="19">
        <f t="shared" si="13"/>
        <v>0</v>
      </c>
      <c r="R210" s="19">
        <f t="shared" si="14"/>
        <v>0</v>
      </c>
      <c r="S210" s="19">
        <f>IF(Table1[[#This Row],[GPF/NPS]]="GPF",0,ROUND(SUM(Table1[[#This Row],[Basic Of March 21]],J210)*10%,0)*4+ROUND(SUM(N210:O210)*10%,0)*8)</f>
        <v>0</v>
      </c>
      <c r="T210" s="19">
        <f t="shared" si="15"/>
        <v>0</v>
      </c>
      <c r="U210" s="14"/>
    </row>
    <row r="211" spans="1:21" ht="20.100000000000001" customHeight="1" x14ac:dyDescent="0.25">
      <c r="A211" s="20">
        <f>IF(Table1[[#This Row],[Name of Employee]]="","",ROWS($A$1:A206))</f>
        <v>206</v>
      </c>
      <c r="B211" s="16" t="s">
        <v>103</v>
      </c>
      <c r="C211" s="17"/>
      <c r="D211" s="17"/>
      <c r="E211" s="17"/>
      <c r="F211" s="17"/>
      <c r="G211" s="17"/>
      <c r="H211" s="13"/>
      <c r="I211" s="52"/>
      <c r="J211" s="19">
        <f>IF(Table1[[#This Row],[Probation]]="Yes",0,ROUND(Table1[[#This Row],[Basic Of March 21]]*$C$3,0))</f>
        <v>0</v>
      </c>
      <c r="K211" s="19">
        <f>IF(Table1[[#This Row],[Probation]]="YES",0,ROUND(Table1[[#This Row],[Basic Of March 21]]*$H$3,0))</f>
        <v>0</v>
      </c>
      <c r="L211" s="19">
        <f>SUM(J211:K211,Table1[[#This Row],[Basic Of March 21]])</f>
        <v>0</v>
      </c>
      <c r="M211" s="19">
        <f t="shared" si="12"/>
        <v>0</v>
      </c>
      <c r="N211" s="19">
        <f>IF(Table1[[#This Row],[Probation]]="Yes",Table1[[#This Row],[Basic Of March 21]],MROUND(Table1[[#This Row],[Basic Of March 21]]*1.03,100))</f>
        <v>0</v>
      </c>
      <c r="O211" s="19">
        <f>IF(Table1[[#This Row],[Probation]]="Yes",0,ROUND(N211*$C$4,0))</f>
        <v>0</v>
      </c>
      <c r="P211" s="19">
        <f>IF(Table1[[#This Row],[Probation]]="Yes",0,ROUND(N211*$H$4,0))</f>
        <v>0</v>
      </c>
      <c r="Q211" s="19">
        <f t="shared" si="13"/>
        <v>0</v>
      </c>
      <c r="R211" s="19">
        <f t="shared" si="14"/>
        <v>0</v>
      </c>
      <c r="S211" s="19">
        <f>IF(Table1[[#This Row],[GPF/NPS]]="GPF",0,ROUND(SUM(Table1[[#This Row],[Basic Of March 21]],J211)*10%,0)*4+ROUND(SUM(N211:O211)*10%,0)*8)</f>
        <v>0</v>
      </c>
      <c r="T211" s="19">
        <f t="shared" si="15"/>
        <v>0</v>
      </c>
      <c r="U211" s="14"/>
    </row>
    <row r="212" spans="1:21" ht="20.100000000000001" customHeight="1" x14ac:dyDescent="0.25">
      <c r="A212" s="20">
        <f>IF(Table1[[#This Row],[Name of Employee]]="","",ROWS($A$1:A207))</f>
        <v>207</v>
      </c>
      <c r="B212" s="16" t="s">
        <v>104</v>
      </c>
      <c r="C212" s="17"/>
      <c r="D212" s="17"/>
      <c r="E212" s="17"/>
      <c r="F212" s="17"/>
      <c r="G212" s="17"/>
      <c r="H212" s="13"/>
      <c r="I212" s="52"/>
      <c r="J212" s="19">
        <f>IF(Table1[[#This Row],[Probation]]="Yes",0,ROUND(Table1[[#This Row],[Basic Of March 21]]*$C$3,0))</f>
        <v>0</v>
      </c>
      <c r="K212" s="19">
        <f>IF(Table1[[#This Row],[Probation]]="YES",0,ROUND(Table1[[#This Row],[Basic Of March 21]]*$H$3,0))</f>
        <v>0</v>
      </c>
      <c r="L212" s="19">
        <f>SUM(J212:K212,Table1[[#This Row],[Basic Of March 21]])</f>
        <v>0</v>
      </c>
      <c r="M212" s="19">
        <f t="shared" si="12"/>
        <v>0</v>
      </c>
      <c r="N212" s="19">
        <f>IF(Table1[[#This Row],[Probation]]="Yes",Table1[[#This Row],[Basic Of March 21]],MROUND(Table1[[#This Row],[Basic Of March 21]]*1.03,100))</f>
        <v>0</v>
      </c>
      <c r="O212" s="19">
        <f>IF(Table1[[#This Row],[Probation]]="Yes",0,ROUND(N212*$C$4,0))</f>
        <v>0</v>
      </c>
      <c r="P212" s="19">
        <f>IF(Table1[[#This Row],[Probation]]="Yes",0,ROUND(N212*$H$4,0))</f>
        <v>0</v>
      </c>
      <c r="Q212" s="19">
        <f t="shared" si="13"/>
        <v>0</v>
      </c>
      <c r="R212" s="19">
        <f t="shared" si="14"/>
        <v>0</v>
      </c>
      <c r="S212" s="19">
        <f>IF(Table1[[#This Row],[GPF/NPS]]="GPF",0,ROUND(SUM(Table1[[#This Row],[Basic Of March 21]],J212)*10%,0)*4+ROUND(SUM(N212:O212)*10%,0)*8)</f>
        <v>0</v>
      </c>
      <c r="T212" s="19">
        <f t="shared" si="15"/>
        <v>0</v>
      </c>
      <c r="U212" s="14"/>
    </row>
    <row r="213" spans="1:21" ht="20.100000000000001" customHeight="1" x14ac:dyDescent="0.25">
      <c r="A213" s="20">
        <f>IF(Table1[[#This Row],[Name of Employee]]="","",ROWS($A$1:A208))</f>
        <v>208</v>
      </c>
      <c r="B213" s="16" t="s">
        <v>105</v>
      </c>
      <c r="C213" s="17"/>
      <c r="D213" s="17"/>
      <c r="E213" s="17"/>
      <c r="F213" s="17"/>
      <c r="G213" s="17"/>
      <c r="H213" s="13"/>
      <c r="I213" s="52"/>
      <c r="J213" s="19">
        <f>IF(Table1[[#This Row],[Probation]]="Yes",0,ROUND(Table1[[#This Row],[Basic Of March 21]]*$C$3,0))</f>
        <v>0</v>
      </c>
      <c r="K213" s="19">
        <f>IF(Table1[[#This Row],[Probation]]="YES",0,ROUND(Table1[[#This Row],[Basic Of March 21]]*$H$3,0))</f>
        <v>0</v>
      </c>
      <c r="L213" s="19">
        <f>SUM(J213:K213,Table1[[#This Row],[Basic Of March 21]])</f>
        <v>0</v>
      </c>
      <c r="M213" s="19">
        <f t="shared" si="12"/>
        <v>0</v>
      </c>
      <c r="N213" s="19">
        <f>IF(Table1[[#This Row],[Probation]]="Yes",Table1[[#This Row],[Basic Of March 21]],MROUND(Table1[[#This Row],[Basic Of March 21]]*1.03,100))</f>
        <v>0</v>
      </c>
      <c r="O213" s="19">
        <f>IF(Table1[[#This Row],[Probation]]="Yes",0,ROUND(N213*$C$4,0))</f>
        <v>0</v>
      </c>
      <c r="P213" s="19">
        <f>IF(Table1[[#This Row],[Probation]]="Yes",0,ROUND(N213*$H$4,0))</f>
        <v>0</v>
      </c>
      <c r="Q213" s="19">
        <f t="shared" si="13"/>
        <v>0</v>
      </c>
      <c r="R213" s="19">
        <f t="shared" si="14"/>
        <v>0</v>
      </c>
      <c r="S213" s="19">
        <f>IF(Table1[[#This Row],[GPF/NPS]]="GPF",0,ROUND(SUM(Table1[[#This Row],[Basic Of March 21]],J213)*10%,0)*4+ROUND(SUM(N213:O213)*10%,0)*8)</f>
        <v>0</v>
      </c>
      <c r="T213" s="19">
        <f t="shared" si="15"/>
        <v>0</v>
      </c>
      <c r="U213" s="14"/>
    </row>
    <row r="214" spans="1:21" ht="20.100000000000001" customHeight="1" x14ac:dyDescent="0.25">
      <c r="A214" s="20">
        <f>IF(Table1[[#This Row],[Name of Employee]]="","",ROWS($A$1:A209))</f>
        <v>209</v>
      </c>
      <c r="B214" s="16" t="s">
        <v>106</v>
      </c>
      <c r="C214" s="17"/>
      <c r="D214" s="17"/>
      <c r="E214" s="17"/>
      <c r="F214" s="17"/>
      <c r="G214" s="17"/>
      <c r="H214" s="13"/>
      <c r="I214" s="52"/>
      <c r="J214" s="19">
        <f>IF(Table1[[#This Row],[Probation]]="Yes",0,ROUND(Table1[[#This Row],[Basic Of March 21]]*$C$3,0))</f>
        <v>0</v>
      </c>
      <c r="K214" s="19">
        <f>IF(Table1[[#This Row],[Probation]]="YES",0,ROUND(Table1[[#This Row],[Basic Of March 21]]*$H$3,0))</f>
        <v>0</v>
      </c>
      <c r="L214" s="19">
        <f>SUM(J214:K214,Table1[[#This Row],[Basic Of March 21]])</f>
        <v>0</v>
      </c>
      <c r="M214" s="19">
        <f t="shared" si="12"/>
        <v>0</v>
      </c>
      <c r="N214" s="19">
        <f>IF(Table1[[#This Row],[Probation]]="Yes",Table1[[#This Row],[Basic Of March 21]],MROUND(Table1[[#This Row],[Basic Of March 21]]*1.03,100))</f>
        <v>0</v>
      </c>
      <c r="O214" s="19">
        <f>IF(Table1[[#This Row],[Probation]]="Yes",0,ROUND(N214*$C$4,0))</f>
        <v>0</v>
      </c>
      <c r="P214" s="19">
        <f>IF(Table1[[#This Row],[Probation]]="Yes",0,ROUND(N214*$H$4,0))</f>
        <v>0</v>
      </c>
      <c r="Q214" s="19">
        <f t="shared" si="13"/>
        <v>0</v>
      </c>
      <c r="R214" s="19">
        <f t="shared" si="14"/>
        <v>0</v>
      </c>
      <c r="S214" s="19">
        <f>IF(Table1[[#This Row],[GPF/NPS]]="GPF",0,ROUND(SUM(Table1[[#This Row],[Basic Of March 21]],J214)*10%,0)*4+ROUND(SUM(N214:O214)*10%,0)*8)</f>
        <v>0</v>
      </c>
      <c r="T214" s="19">
        <f t="shared" si="15"/>
        <v>0</v>
      </c>
      <c r="U214" s="14"/>
    </row>
    <row r="215" spans="1:21" ht="20.100000000000001" customHeight="1" x14ac:dyDescent="0.25">
      <c r="A215" s="20">
        <f>IF(Table1[[#This Row],[Name of Employee]]="","",ROWS($A$1:A210))</f>
        <v>210</v>
      </c>
      <c r="B215" s="16" t="s">
        <v>107</v>
      </c>
      <c r="C215" s="17"/>
      <c r="D215" s="17"/>
      <c r="E215" s="17"/>
      <c r="F215" s="17"/>
      <c r="G215" s="17"/>
      <c r="H215" s="13"/>
      <c r="I215" s="52"/>
      <c r="J215" s="19">
        <f>IF(Table1[[#This Row],[Probation]]="Yes",0,ROUND(Table1[[#This Row],[Basic Of March 21]]*$C$3,0))</f>
        <v>0</v>
      </c>
      <c r="K215" s="19">
        <f>IF(Table1[[#This Row],[Probation]]="YES",0,ROUND(Table1[[#This Row],[Basic Of March 21]]*$H$3,0))</f>
        <v>0</v>
      </c>
      <c r="L215" s="19">
        <f>SUM(J215:K215,Table1[[#This Row],[Basic Of March 21]])</f>
        <v>0</v>
      </c>
      <c r="M215" s="19">
        <f t="shared" si="12"/>
        <v>0</v>
      </c>
      <c r="N215" s="19">
        <f>IF(Table1[[#This Row],[Probation]]="Yes",Table1[[#This Row],[Basic Of March 21]],MROUND(Table1[[#This Row],[Basic Of March 21]]*1.03,100))</f>
        <v>0</v>
      </c>
      <c r="O215" s="19">
        <f>IF(Table1[[#This Row],[Probation]]="Yes",0,ROUND(N215*$C$4,0))</f>
        <v>0</v>
      </c>
      <c r="P215" s="19">
        <f>IF(Table1[[#This Row],[Probation]]="Yes",0,ROUND(N215*$H$4,0))</f>
        <v>0</v>
      </c>
      <c r="Q215" s="19">
        <f t="shared" si="13"/>
        <v>0</v>
      </c>
      <c r="R215" s="19">
        <f t="shared" si="14"/>
        <v>0</v>
      </c>
      <c r="S215" s="19">
        <f>IF(Table1[[#This Row],[GPF/NPS]]="GPF",0,ROUND(SUM(Table1[[#This Row],[Basic Of March 21]],J215)*10%,0)*4+ROUND(SUM(N215:O215)*10%,0)*8)</f>
        <v>0</v>
      </c>
      <c r="T215" s="19">
        <f t="shared" si="15"/>
        <v>0</v>
      </c>
      <c r="U215" s="14"/>
    </row>
    <row r="216" spans="1:21" ht="20.100000000000001" customHeight="1" x14ac:dyDescent="0.25">
      <c r="A216" s="20">
        <f>IF(Table1[[#This Row],[Name of Employee]]="","",ROWS($A$1:A211))</f>
        <v>211</v>
      </c>
      <c r="B216" s="16" t="s">
        <v>108</v>
      </c>
      <c r="C216" s="17"/>
      <c r="D216" s="17"/>
      <c r="E216" s="17"/>
      <c r="F216" s="17"/>
      <c r="G216" s="17"/>
      <c r="H216" s="13"/>
      <c r="I216" s="52"/>
      <c r="J216" s="19">
        <f>IF(Table1[[#This Row],[Probation]]="Yes",0,ROUND(Table1[[#This Row],[Basic Of March 21]]*$C$3,0))</f>
        <v>0</v>
      </c>
      <c r="K216" s="19">
        <f>IF(Table1[[#This Row],[Probation]]="YES",0,ROUND(Table1[[#This Row],[Basic Of March 21]]*$H$3,0))</f>
        <v>0</v>
      </c>
      <c r="L216" s="19">
        <f>SUM(J216:K216,Table1[[#This Row],[Basic Of March 21]])</f>
        <v>0</v>
      </c>
      <c r="M216" s="19">
        <f t="shared" si="12"/>
        <v>0</v>
      </c>
      <c r="N216" s="19">
        <f>IF(Table1[[#This Row],[Probation]]="Yes",Table1[[#This Row],[Basic Of March 21]],MROUND(Table1[[#This Row],[Basic Of March 21]]*1.03,100))</f>
        <v>0</v>
      </c>
      <c r="O216" s="19">
        <f>IF(Table1[[#This Row],[Probation]]="Yes",0,ROUND(N216*$C$4,0))</f>
        <v>0</v>
      </c>
      <c r="P216" s="19">
        <f>IF(Table1[[#This Row],[Probation]]="Yes",0,ROUND(N216*$H$4,0))</f>
        <v>0</v>
      </c>
      <c r="Q216" s="19">
        <f t="shared" si="13"/>
        <v>0</v>
      </c>
      <c r="R216" s="19">
        <f t="shared" si="14"/>
        <v>0</v>
      </c>
      <c r="S216" s="19">
        <f>IF(Table1[[#This Row],[GPF/NPS]]="GPF",0,ROUND(SUM(Table1[[#This Row],[Basic Of March 21]],J216)*10%,0)*4+ROUND(SUM(N216:O216)*10%,0)*8)</f>
        <v>0</v>
      </c>
      <c r="T216" s="19">
        <f t="shared" si="15"/>
        <v>0</v>
      </c>
      <c r="U216" s="14"/>
    </row>
    <row r="217" spans="1:21" ht="20.100000000000001" customHeight="1" x14ac:dyDescent="0.25">
      <c r="A217" s="20">
        <f>IF(Table1[[#This Row],[Name of Employee]]="","",ROWS($A$1:A212))</f>
        <v>212</v>
      </c>
      <c r="B217" s="16" t="s">
        <v>84</v>
      </c>
      <c r="C217" s="17"/>
      <c r="D217" s="17"/>
      <c r="E217" s="17"/>
      <c r="F217" s="17"/>
      <c r="G217" s="17"/>
      <c r="H217" s="13"/>
      <c r="I217" s="52"/>
      <c r="J217" s="19">
        <f>IF(Table1[[#This Row],[Probation]]="Yes",0,ROUND(Table1[[#This Row],[Basic Of March 21]]*$C$3,0))</f>
        <v>0</v>
      </c>
      <c r="K217" s="19">
        <f>IF(Table1[[#This Row],[Probation]]="YES",0,ROUND(Table1[[#This Row],[Basic Of March 21]]*$H$3,0))</f>
        <v>0</v>
      </c>
      <c r="L217" s="19">
        <f>SUM(J217:K217,Table1[[#This Row],[Basic Of March 21]])</f>
        <v>0</v>
      </c>
      <c r="M217" s="19">
        <f t="shared" si="12"/>
        <v>0</v>
      </c>
      <c r="N217" s="19">
        <f>IF(Table1[[#This Row],[Probation]]="Yes",Table1[[#This Row],[Basic Of March 21]],MROUND(Table1[[#This Row],[Basic Of March 21]]*1.03,100))</f>
        <v>0</v>
      </c>
      <c r="O217" s="19">
        <f>IF(Table1[[#This Row],[Probation]]="Yes",0,ROUND(N217*$C$4,0))</f>
        <v>0</v>
      </c>
      <c r="P217" s="19">
        <f>IF(Table1[[#This Row],[Probation]]="Yes",0,ROUND(N217*$H$4,0))</f>
        <v>0</v>
      </c>
      <c r="Q217" s="19">
        <f t="shared" si="13"/>
        <v>0</v>
      </c>
      <c r="R217" s="19">
        <f t="shared" si="14"/>
        <v>0</v>
      </c>
      <c r="S217" s="19">
        <f>IF(Table1[[#This Row],[GPF/NPS]]="GPF",0,ROUND(SUM(Table1[[#This Row],[Basic Of March 21]],J217)*10%,0)*4+ROUND(SUM(N217:O217)*10%,0)*8)</f>
        <v>0</v>
      </c>
      <c r="T217" s="19">
        <f t="shared" si="15"/>
        <v>0</v>
      </c>
      <c r="U217" s="14"/>
    </row>
    <row r="218" spans="1:21" ht="20.100000000000001" customHeight="1" x14ac:dyDescent="0.25">
      <c r="A218" s="20">
        <f>IF(Table1[[#This Row],[Name of Employee]]="","",ROWS($A$1:A213))</f>
        <v>213</v>
      </c>
      <c r="B218" s="16" t="s">
        <v>85</v>
      </c>
      <c r="C218" s="17"/>
      <c r="D218" s="17"/>
      <c r="E218" s="17"/>
      <c r="F218" s="17"/>
      <c r="G218" s="17"/>
      <c r="H218" s="13"/>
      <c r="I218" s="52"/>
      <c r="J218" s="19">
        <f>IF(Table1[[#This Row],[Probation]]="Yes",0,ROUND(Table1[[#This Row],[Basic Of March 21]]*$C$3,0))</f>
        <v>0</v>
      </c>
      <c r="K218" s="19">
        <f>IF(Table1[[#This Row],[Probation]]="YES",0,ROUND(Table1[[#This Row],[Basic Of March 21]]*$H$3,0))</f>
        <v>0</v>
      </c>
      <c r="L218" s="19">
        <f>SUM(J218:K218,Table1[[#This Row],[Basic Of March 21]])</f>
        <v>0</v>
      </c>
      <c r="M218" s="19">
        <f t="shared" si="12"/>
        <v>0</v>
      </c>
      <c r="N218" s="19">
        <f>IF(Table1[[#This Row],[Probation]]="Yes",Table1[[#This Row],[Basic Of March 21]],MROUND(Table1[[#This Row],[Basic Of March 21]]*1.03,100))</f>
        <v>0</v>
      </c>
      <c r="O218" s="19">
        <f>IF(Table1[[#This Row],[Probation]]="Yes",0,ROUND(N218*$C$4,0))</f>
        <v>0</v>
      </c>
      <c r="P218" s="19">
        <f>IF(Table1[[#This Row],[Probation]]="Yes",0,ROUND(N218*$H$4,0))</f>
        <v>0</v>
      </c>
      <c r="Q218" s="19">
        <f t="shared" si="13"/>
        <v>0</v>
      </c>
      <c r="R218" s="19">
        <f t="shared" si="14"/>
        <v>0</v>
      </c>
      <c r="S218" s="19">
        <f>IF(Table1[[#This Row],[GPF/NPS]]="GPF",0,ROUND(SUM(Table1[[#This Row],[Basic Of March 21]],J218)*10%,0)*4+ROUND(SUM(N218:O218)*10%,0)*8)</f>
        <v>0</v>
      </c>
      <c r="T218" s="19">
        <f t="shared" si="15"/>
        <v>0</v>
      </c>
      <c r="U218" s="14"/>
    </row>
    <row r="219" spans="1:21" ht="20.100000000000001" customHeight="1" x14ac:dyDescent="0.25">
      <c r="A219" s="20">
        <f>IF(Table1[[#This Row],[Name of Employee]]="","",ROWS($A$1:A214))</f>
        <v>214</v>
      </c>
      <c r="B219" s="16" t="s">
        <v>86</v>
      </c>
      <c r="C219" s="17"/>
      <c r="D219" s="17"/>
      <c r="E219" s="17"/>
      <c r="F219" s="17"/>
      <c r="G219" s="17"/>
      <c r="H219" s="13"/>
      <c r="I219" s="52"/>
      <c r="J219" s="19">
        <f>IF(Table1[[#This Row],[Probation]]="Yes",0,ROUND(Table1[[#This Row],[Basic Of March 21]]*$C$3,0))</f>
        <v>0</v>
      </c>
      <c r="K219" s="19">
        <f>IF(Table1[[#This Row],[Probation]]="YES",0,ROUND(Table1[[#This Row],[Basic Of March 21]]*$H$3,0))</f>
        <v>0</v>
      </c>
      <c r="L219" s="19">
        <f>SUM(J219:K219,Table1[[#This Row],[Basic Of March 21]])</f>
        <v>0</v>
      </c>
      <c r="M219" s="19">
        <f t="shared" si="12"/>
        <v>0</v>
      </c>
      <c r="N219" s="19">
        <f>IF(Table1[[#This Row],[Probation]]="Yes",Table1[[#This Row],[Basic Of March 21]],MROUND(Table1[[#This Row],[Basic Of March 21]]*1.03,100))</f>
        <v>0</v>
      </c>
      <c r="O219" s="19">
        <f>IF(Table1[[#This Row],[Probation]]="Yes",0,ROUND(N219*$C$4,0))</f>
        <v>0</v>
      </c>
      <c r="P219" s="19">
        <f>IF(Table1[[#This Row],[Probation]]="Yes",0,ROUND(N219*$H$4,0))</f>
        <v>0</v>
      </c>
      <c r="Q219" s="19">
        <f t="shared" si="13"/>
        <v>0</v>
      </c>
      <c r="R219" s="19">
        <f t="shared" si="14"/>
        <v>0</v>
      </c>
      <c r="S219" s="19">
        <f>IF(Table1[[#This Row],[GPF/NPS]]="GPF",0,ROUND(SUM(Table1[[#This Row],[Basic Of March 21]],J219)*10%,0)*4+ROUND(SUM(N219:O219)*10%,0)*8)</f>
        <v>0</v>
      </c>
      <c r="T219" s="19">
        <f t="shared" si="15"/>
        <v>0</v>
      </c>
      <c r="U219" s="14"/>
    </row>
    <row r="220" spans="1:21" ht="20.100000000000001" customHeight="1" x14ac:dyDescent="0.25">
      <c r="A220" s="20">
        <f>IF(Table1[[#This Row],[Name of Employee]]="","",ROWS($A$1:A215))</f>
        <v>215</v>
      </c>
      <c r="B220" s="16" t="s">
        <v>87</v>
      </c>
      <c r="C220" s="17"/>
      <c r="D220" s="17"/>
      <c r="E220" s="17"/>
      <c r="F220" s="17"/>
      <c r="G220" s="17"/>
      <c r="H220" s="13"/>
      <c r="I220" s="52"/>
      <c r="J220" s="19">
        <f>IF(Table1[[#This Row],[Probation]]="Yes",0,ROUND(Table1[[#This Row],[Basic Of March 21]]*$C$3,0))</f>
        <v>0</v>
      </c>
      <c r="K220" s="19">
        <f>IF(Table1[[#This Row],[Probation]]="YES",0,ROUND(Table1[[#This Row],[Basic Of March 21]]*$H$3,0))</f>
        <v>0</v>
      </c>
      <c r="L220" s="19">
        <f>SUM(J220:K220,Table1[[#This Row],[Basic Of March 21]])</f>
        <v>0</v>
      </c>
      <c r="M220" s="19">
        <f t="shared" si="12"/>
        <v>0</v>
      </c>
      <c r="N220" s="19">
        <f>IF(Table1[[#This Row],[Probation]]="Yes",Table1[[#This Row],[Basic Of March 21]],MROUND(Table1[[#This Row],[Basic Of March 21]]*1.03,100))</f>
        <v>0</v>
      </c>
      <c r="O220" s="19">
        <f>IF(Table1[[#This Row],[Probation]]="Yes",0,ROUND(N220*$C$4,0))</f>
        <v>0</v>
      </c>
      <c r="P220" s="19">
        <f>IF(Table1[[#This Row],[Probation]]="Yes",0,ROUND(N220*$H$4,0))</f>
        <v>0</v>
      </c>
      <c r="Q220" s="19">
        <f t="shared" si="13"/>
        <v>0</v>
      </c>
      <c r="R220" s="19">
        <f t="shared" si="14"/>
        <v>0</v>
      </c>
      <c r="S220" s="19">
        <f>IF(Table1[[#This Row],[GPF/NPS]]="GPF",0,ROUND(SUM(Table1[[#This Row],[Basic Of March 21]],J220)*10%,0)*4+ROUND(SUM(N220:O220)*10%,0)*8)</f>
        <v>0</v>
      </c>
      <c r="T220" s="19">
        <f t="shared" si="15"/>
        <v>0</v>
      </c>
      <c r="U220" s="14"/>
    </row>
    <row r="221" spans="1:21" ht="20.100000000000001" customHeight="1" x14ac:dyDescent="0.25">
      <c r="A221" s="20">
        <f>IF(Table1[[#This Row],[Name of Employee]]="","",ROWS($A$1:A216))</f>
        <v>216</v>
      </c>
      <c r="B221" s="16" t="s">
        <v>88</v>
      </c>
      <c r="C221" s="17"/>
      <c r="D221" s="17"/>
      <c r="E221" s="17"/>
      <c r="F221" s="17"/>
      <c r="G221" s="17"/>
      <c r="H221" s="13"/>
      <c r="I221" s="52"/>
      <c r="J221" s="19">
        <f>IF(Table1[[#This Row],[Probation]]="Yes",0,ROUND(Table1[[#This Row],[Basic Of March 21]]*$C$3,0))</f>
        <v>0</v>
      </c>
      <c r="K221" s="19">
        <f>IF(Table1[[#This Row],[Probation]]="YES",0,ROUND(Table1[[#This Row],[Basic Of March 21]]*$H$3,0))</f>
        <v>0</v>
      </c>
      <c r="L221" s="19">
        <f>SUM(J221:K221,Table1[[#This Row],[Basic Of March 21]])</f>
        <v>0</v>
      </c>
      <c r="M221" s="19">
        <f t="shared" si="12"/>
        <v>0</v>
      </c>
      <c r="N221" s="19">
        <f>IF(Table1[[#This Row],[Probation]]="Yes",Table1[[#This Row],[Basic Of March 21]],MROUND(Table1[[#This Row],[Basic Of March 21]]*1.03,100))</f>
        <v>0</v>
      </c>
      <c r="O221" s="19">
        <f>IF(Table1[[#This Row],[Probation]]="Yes",0,ROUND(N221*$C$4,0))</f>
        <v>0</v>
      </c>
      <c r="P221" s="19">
        <f>IF(Table1[[#This Row],[Probation]]="Yes",0,ROUND(N221*$H$4,0))</f>
        <v>0</v>
      </c>
      <c r="Q221" s="19">
        <f t="shared" si="13"/>
        <v>0</v>
      </c>
      <c r="R221" s="19">
        <f t="shared" si="14"/>
        <v>0</v>
      </c>
      <c r="S221" s="19">
        <f>IF(Table1[[#This Row],[GPF/NPS]]="GPF",0,ROUND(SUM(Table1[[#This Row],[Basic Of March 21]],J221)*10%,0)*4+ROUND(SUM(N221:O221)*10%,0)*8)</f>
        <v>0</v>
      </c>
      <c r="T221" s="19">
        <f t="shared" si="15"/>
        <v>0</v>
      </c>
      <c r="U221" s="14"/>
    </row>
    <row r="222" spans="1:21" ht="20.100000000000001" customHeight="1" x14ac:dyDescent="0.25">
      <c r="A222" s="20">
        <f>IF(Table1[[#This Row],[Name of Employee]]="","",ROWS($A$1:A217))</f>
        <v>217</v>
      </c>
      <c r="B222" s="16" t="s">
        <v>89</v>
      </c>
      <c r="C222" s="17"/>
      <c r="D222" s="17"/>
      <c r="E222" s="17"/>
      <c r="F222" s="17"/>
      <c r="G222" s="17"/>
      <c r="H222" s="13"/>
      <c r="I222" s="52"/>
      <c r="J222" s="19">
        <f>IF(Table1[[#This Row],[Probation]]="Yes",0,ROUND(Table1[[#This Row],[Basic Of March 21]]*$C$3,0))</f>
        <v>0</v>
      </c>
      <c r="K222" s="19">
        <f>IF(Table1[[#This Row],[Probation]]="YES",0,ROUND(Table1[[#This Row],[Basic Of March 21]]*$H$3,0))</f>
        <v>0</v>
      </c>
      <c r="L222" s="19">
        <f>SUM(J222:K222,Table1[[#This Row],[Basic Of March 21]])</f>
        <v>0</v>
      </c>
      <c r="M222" s="19">
        <f t="shared" si="12"/>
        <v>0</v>
      </c>
      <c r="N222" s="19">
        <f>IF(Table1[[#This Row],[Probation]]="Yes",Table1[[#This Row],[Basic Of March 21]],MROUND(Table1[[#This Row],[Basic Of March 21]]*1.03,100))</f>
        <v>0</v>
      </c>
      <c r="O222" s="19">
        <f>IF(Table1[[#This Row],[Probation]]="Yes",0,ROUND(N222*$C$4,0))</f>
        <v>0</v>
      </c>
      <c r="P222" s="19">
        <f>IF(Table1[[#This Row],[Probation]]="Yes",0,ROUND(N222*$H$4,0))</f>
        <v>0</v>
      </c>
      <c r="Q222" s="19">
        <f t="shared" si="13"/>
        <v>0</v>
      </c>
      <c r="R222" s="19">
        <f t="shared" si="14"/>
        <v>0</v>
      </c>
      <c r="S222" s="19">
        <f>IF(Table1[[#This Row],[GPF/NPS]]="GPF",0,ROUND(SUM(Table1[[#This Row],[Basic Of March 21]],J222)*10%,0)*4+ROUND(SUM(N222:O222)*10%,0)*8)</f>
        <v>0</v>
      </c>
      <c r="T222" s="19">
        <f t="shared" si="15"/>
        <v>0</v>
      </c>
      <c r="U222" s="14"/>
    </row>
    <row r="223" spans="1:21" ht="20.100000000000001" customHeight="1" x14ac:dyDescent="0.25">
      <c r="A223" s="20">
        <f>IF(Table1[[#This Row],[Name of Employee]]="","",ROWS($A$1:A218))</f>
        <v>218</v>
      </c>
      <c r="B223" s="16" t="s">
        <v>90</v>
      </c>
      <c r="C223" s="17"/>
      <c r="D223" s="17"/>
      <c r="E223" s="17"/>
      <c r="F223" s="17"/>
      <c r="G223" s="17"/>
      <c r="H223" s="13"/>
      <c r="I223" s="52"/>
      <c r="J223" s="19">
        <f>IF(Table1[[#This Row],[Probation]]="Yes",0,ROUND(Table1[[#This Row],[Basic Of March 21]]*$C$3,0))</f>
        <v>0</v>
      </c>
      <c r="K223" s="19">
        <f>IF(Table1[[#This Row],[Probation]]="YES",0,ROUND(Table1[[#This Row],[Basic Of March 21]]*$H$3,0))</f>
        <v>0</v>
      </c>
      <c r="L223" s="19">
        <f>SUM(J223:K223,Table1[[#This Row],[Basic Of March 21]])</f>
        <v>0</v>
      </c>
      <c r="M223" s="19">
        <f t="shared" si="12"/>
        <v>0</v>
      </c>
      <c r="N223" s="19">
        <f>IF(Table1[[#This Row],[Probation]]="Yes",Table1[[#This Row],[Basic Of March 21]],MROUND(Table1[[#This Row],[Basic Of March 21]]*1.03,100))</f>
        <v>0</v>
      </c>
      <c r="O223" s="19">
        <f>IF(Table1[[#This Row],[Probation]]="Yes",0,ROUND(N223*$C$4,0))</f>
        <v>0</v>
      </c>
      <c r="P223" s="19">
        <f>IF(Table1[[#This Row],[Probation]]="Yes",0,ROUND(N223*$H$4,0))</f>
        <v>0</v>
      </c>
      <c r="Q223" s="19">
        <f t="shared" si="13"/>
        <v>0</v>
      </c>
      <c r="R223" s="19">
        <f t="shared" si="14"/>
        <v>0</v>
      </c>
      <c r="S223" s="19">
        <f>IF(Table1[[#This Row],[GPF/NPS]]="GPF",0,ROUND(SUM(Table1[[#This Row],[Basic Of March 21]],J223)*10%,0)*4+ROUND(SUM(N223:O223)*10%,0)*8)</f>
        <v>0</v>
      </c>
      <c r="T223" s="19">
        <f t="shared" si="15"/>
        <v>0</v>
      </c>
      <c r="U223" s="14"/>
    </row>
    <row r="224" spans="1:21" ht="20.100000000000001" customHeight="1" x14ac:dyDescent="0.25">
      <c r="A224" s="20">
        <f>IF(Table1[[#This Row],[Name of Employee]]="","",ROWS($A$1:A219))</f>
        <v>219</v>
      </c>
      <c r="B224" s="16" t="s">
        <v>91</v>
      </c>
      <c r="C224" s="17"/>
      <c r="D224" s="17"/>
      <c r="E224" s="17"/>
      <c r="F224" s="17"/>
      <c r="G224" s="17"/>
      <c r="H224" s="13"/>
      <c r="I224" s="52"/>
      <c r="J224" s="19">
        <f>IF(Table1[[#This Row],[Probation]]="Yes",0,ROUND(Table1[[#This Row],[Basic Of March 21]]*$C$3,0))</f>
        <v>0</v>
      </c>
      <c r="K224" s="19">
        <f>IF(Table1[[#This Row],[Probation]]="YES",0,ROUND(Table1[[#This Row],[Basic Of March 21]]*$H$3,0))</f>
        <v>0</v>
      </c>
      <c r="L224" s="19">
        <f>SUM(J224:K224,Table1[[#This Row],[Basic Of March 21]])</f>
        <v>0</v>
      </c>
      <c r="M224" s="19">
        <f t="shared" si="12"/>
        <v>0</v>
      </c>
      <c r="N224" s="19">
        <f>IF(Table1[[#This Row],[Probation]]="Yes",Table1[[#This Row],[Basic Of March 21]],MROUND(Table1[[#This Row],[Basic Of March 21]]*1.03,100))</f>
        <v>0</v>
      </c>
      <c r="O224" s="19">
        <f>IF(Table1[[#This Row],[Probation]]="Yes",0,ROUND(N224*$C$4,0))</f>
        <v>0</v>
      </c>
      <c r="P224" s="19">
        <f>IF(Table1[[#This Row],[Probation]]="Yes",0,ROUND(N224*$H$4,0))</f>
        <v>0</v>
      </c>
      <c r="Q224" s="19">
        <f t="shared" si="13"/>
        <v>0</v>
      </c>
      <c r="R224" s="19">
        <f t="shared" si="14"/>
        <v>0</v>
      </c>
      <c r="S224" s="19">
        <f>IF(Table1[[#This Row],[GPF/NPS]]="GPF",0,ROUND(SUM(Table1[[#This Row],[Basic Of March 21]],J224)*10%,0)*4+ROUND(SUM(N224:O224)*10%,0)*8)</f>
        <v>0</v>
      </c>
      <c r="T224" s="19">
        <f t="shared" si="15"/>
        <v>0</v>
      </c>
      <c r="U224" s="14"/>
    </row>
    <row r="225" spans="1:21" ht="20.100000000000001" customHeight="1" x14ac:dyDescent="0.25">
      <c r="A225" s="20">
        <f>IF(Table1[[#This Row],[Name of Employee]]="","",ROWS($A$1:A220))</f>
        <v>220</v>
      </c>
      <c r="B225" s="16" t="s">
        <v>92</v>
      </c>
      <c r="C225" s="17"/>
      <c r="D225" s="17"/>
      <c r="E225" s="17"/>
      <c r="F225" s="17"/>
      <c r="G225" s="17"/>
      <c r="H225" s="13"/>
      <c r="I225" s="52"/>
      <c r="J225" s="19">
        <f>IF(Table1[[#This Row],[Probation]]="Yes",0,ROUND(Table1[[#This Row],[Basic Of March 21]]*$C$3,0))</f>
        <v>0</v>
      </c>
      <c r="K225" s="19">
        <f>IF(Table1[[#This Row],[Probation]]="YES",0,ROUND(Table1[[#This Row],[Basic Of March 21]]*$H$3,0))</f>
        <v>0</v>
      </c>
      <c r="L225" s="19">
        <f>SUM(J225:K225,Table1[[#This Row],[Basic Of March 21]])</f>
        <v>0</v>
      </c>
      <c r="M225" s="19">
        <f t="shared" si="12"/>
        <v>0</v>
      </c>
      <c r="N225" s="19">
        <f>IF(Table1[[#This Row],[Probation]]="Yes",Table1[[#This Row],[Basic Of March 21]],MROUND(Table1[[#This Row],[Basic Of March 21]]*1.03,100))</f>
        <v>0</v>
      </c>
      <c r="O225" s="19">
        <f>IF(Table1[[#This Row],[Probation]]="Yes",0,ROUND(N225*$C$4,0))</f>
        <v>0</v>
      </c>
      <c r="P225" s="19">
        <f>IF(Table1[[#This Row],[Probation]]="Yes",0,ROUND(N225*$H$4,0))</f>
        <v>0</v>
      </c>
      <c r="Q225" s="19">
        <f t="shared" si="13"/>
        <v>0</v>
      </c>
      <c r="R225" s="19">
        <f t="shared" si="14"/>
        <v>0</v>
      </c>
      <c r="S225" s="19">
        <f>IF(Table1[[#This Row],[GPF/NPS]]="GPF",0,ROUND(SUM(Table1[[#This Row],[Basic Of March 21]],J225)*10%,0)*4+ROUND(SUM(N225:O225)*10%,0)*8)</f>
        <v>0</v>
      </c>
      <c r="T225" s="19">
        <f t="shared" si="15"/>
        <v>0</v>
      </c>
      <c r="U225" s="14"/>
    </row>
    <row r="226" spans="1:21" ht="20.100000000000001" customHeight="1" x14ac:dyDescent="0.25">
      <c r="A226" s="20">
        <f>IF(Table1[[#This Row],[Name of Employee]]="","",ROWS($A$1:A221))</f>
        <v>221</v>
      </c>
      <c r="B226" s="16" t="s">
        <v>93</v>
      </c>
      <c r="C226" s="17"/>
      <c r="D226" s="17"/>
      <c r="E226" s="17"/>
      <c r="F226" s="17"/>
      <c r="G226" s="17"/>
      <c r="H226" s="13"/>
      <c r="I226" s="52"/>
      <c r="J226" s="19">
        <f>IF(Table1[[#This Row],[Probation]]="Yes",0,ROUND(Table1[[#This Row],[Basic Of March 21]]*$C$3,0))</f>
        <v>0</v>
      </c>
      <c r="K226" s="19">
        <f>IF(Table1[[#This Row],[Probation]]="YES",0,ROUND(Table1[[#This Row],[Basic Of March 21]]*$H$3,0))</f>
        <v>0</v>
      </c>
      <c r="L226" s="19">
        <f>SUM(J226:K226,Table1[[#This Row],[Basic Of March 21]])</f>
        <v>0</v>
      </c>
      <c r="M226" s="19">
        <f t="shared" si="12"/>
        <v>0</v>
      </c>
      <c r="N226" s="19">
        <f>IF(Table1[[#This Row],[Probation]]="Yes",Table1[[#This Row],[Basic Of March 21]],MROUND(Table1[[#This Row],[Basic Of March 21]]*1.03,100))</f>
        <v>0</v>
      </c>
      <c r="O226" s="19">
        <f>IF(Table1[[#This Row],[Probation]]="Yes",0,ROUND(N226*$C$4,0))</f>
        <v>0</v>
      </c>
      <c r="P226" s="19">
        <f>IF(Table1[[#This Row],[Probation]]="Yes",0,ROUND(N226*$H$4,0))</f>
        <v>0</v>
      </c>
      <c r="Q226" s="19">
        <f t="shared" si="13"/>
        <v>0</v>
      </c>
      <c r="R226" s="19">
        <f t="shared" si="14"/>
        <v>0</v>
      </c>
      <c r="S226" s="19">
        <f>IF(Table1[[#This Row],[GPF/NPS]]="GPF",0,ROUND(SUM(Table1[[#This Row],[Basic Of March 21]],J226)*10%,0)*4+ROUND(SUM(N226:O226)*10%,0)*8)</f>
        <v>0</v>
      </c>
      <c r="T226" s="19">
        <f t="shared" si="15"/>
        <v>0</v>
      </c>
      <c r="U226" s="14"/>
    </row>
    <row r="227" spans="1:21" ht="20.100000000000001" customHeight="1" x14ac:dyDescent="0.25">
      <c r="A227" s="20">
        <f>IF(Table1[[#This Row],[Name of Employee]]="","",ROWS($A$1:A222))</f>
        <v>222</v>
      </c>
      <c r="B227" s="16" t="s">
        <v>94</v>
      </c>
      <c r="C227" s="17"/>
      <c r="D227" s="17"/>
      <c r="E227" s="17"/>
      <c r="F227" s="17"/>
      <c r="G227" s="17"/>
      <c r="H227" s="13"/>
      <c r="I227" s="52"/>
      <c r="J227" s="19">
        <f>IF(Table1[[#This Row],[Probation]]="Yes",0,ROUND(Table1[[#This Row],[Basic Of March 21]]*$C$3,0))</f>
        <v>0</v>
      </c>
      <c r="K227" s="19">
        <f>IF(Table1[[#This Row],[Probation]]="YES",0,ROUND(Table1[[#This Row],[Basic Of March 21]]*$H$3,0))</f>
        <v>0</v>
      </c>
      <c r="L227" s="19">
        <f>SUM(J227:K227,Table1[[#This Row],[Basic Of March 21]])</f>
        <v>0</v>
      </c>
      <c r="M227" s="19">
        <f t="shared" si="12"/>
        <v>0</v>
      </c>
      <c r="N227" s="19">
        <f>IF(Table1[[#This Row],[Probation]]="Yes",Table1[[#This Row],[Basic Of March 21]],MROUND(Table1[[#This Row],[Basic Of March 21]]*1.03,100))</f>
        <v>0</v>
      </c>
      <c r="O227" s="19">
        <f>IF(Table1[[#This Row],[Probation]]="Yes",0,ROUND(N227*$C$4,0))</f>
        <v>0</v>
      </c>
      <c r="P227" s="19">
        <f>IF(Table1[[#This Row],[Probation]]="Yes",0,ROUND(N227*$H$4,0))</f>
        <v>0</v>
      </c>
      <c r="Q227" s="19">
        <f t="shared" si="13"/>
        <v>0</v>
      </c>
      <c r="R227" s="19">
        <f t="shared" si="14"/>
        <v>0</v>
      </c>
      <c r="S227" s="19">
        <f>IF(Table1[[#This Row],[GPF/NPS]]="GPF",0,ROUND(SUM(Table1[[#This Row],[Basic Of March 21]],J227)*10%,0)*4+ROUND(SUM(N227:O227)*10%,0)*8)</f>
        <v>0</v>
      </c>
      <c r="T227" s="19">
        <f t="shared" si="15"/>
        <v>0</v>
      </c>
      <c r="U227" s="14"/>
    </row>
    <row r="228" spans="1:21" ht="20.100000000000001" customHeight="1" x14ac:dyDescent="0.25">
      <c r="A228" s="20">
        <f>IF(Table1[[#This Row],[Name of Employee]]="","",ROWS($A$1:A223))</f>
        <v>223</v>
      </c>
      <c r="B228" s="16" t="s">
        <v>95</v>
      </c>
      <c r="C228" s="17"/>
      <c r="D228" s="17"/>
      <c r="E228" s="17"/>
      <c r="F228" s="17"/>
      <c r="G228" s="17"/>
      <c r="H228" s="13"/>
      <c r="I228" s="52"/>
      <c r="J228" s="19">
        <f>IF(Table1[[#This Row],[Probation]]="Yes",0,ROUND(Table1[[#This Row],[Basic Of March 21]]*$C$3,0))</f>
        <v>0</v>
      </c>
      <c r="K228" s="19">
        <f>IF(Table1[[#This Row],[Probation]]="YES",0,ROUND(Table1[[#This Row],[Basic Of March 21]]*$H$3,0))</f>
        <v>0</v>
      </c>
      <c r="L228" s="19">
        <f>SUM(J228:K228,Table1[[#This Row],[Basic Of March 21]])</f>
        <v>0</v>
      </c>
      <c r="M228" s="19">
        <f t="shared" si="12"/>
        <v>0</v>
      </c>
      <c r="N228" s="19">
        <f>IF(Table1[[#This Row],[Probation]]="Yes",Table1[[#This Row],[Basic Of March 21]],MROUND(Table1[[#This Row],[Basic Of March 21]]*1.03,100))</f>
        <v>0</v>
      </c>
      <c r="O228" s="19">
        <f>IF(Table1[[#This Row],[Probation]]="Yes",0,ROUND(N228*$C$4,0))</f>
        <v>0</v>
      </c>
      <c r="P228" s="19">
        <f>IF(Table1[[#This Row],[Probation]]="Yes",0,ROUND(N228*$H$4,0))</f>
        <v>0</v>
      </c>
      <c r="Q228" s="19">
        <f t="shared" si="13"/>
        <v>0</v>
      </c>
      <c r="R228" s="19">
        <f t="shared" si="14"/>
        <v>0</v>
      </c>
      <c r="S228" s="19">
        <f>IF(Table1[[#This Row],[GPF/NPS]]="GPF",0,ROUND(SUM(Table1[[#This Row],[Basic Of March 21]],J228)*10%,0)*4+ROUND(SUM(N228:O228)*10%,0)*8)</f>
        <v>0</v>
      </c>
      <c r="T228" s="19">
        <f t="shared" si="15"/>
        <v>0</v>
      </c>
      <c r="U228" s="14"/>
    </row>
    <row r="229" spans="1:21" ht="20.100000000000001" customHeight="1" x14ac:dyDescent="0.25">
      <c r="A229" s="20">
        <f>IF(Table1[[#This Row],[Name of Employee]]="","",ROWS($A$1:A224))</f>
        <v>224</v>
      </c>
      <c r="B229" s="16" t="s">
        <v>96</v>
      </c>
      <c r="C229" s="17"/>
      <c r="D229" s="17"/>
      <c r="E229" s="17"/>
      <c r="F229" s="17"/>
      <c r="G229" s="17"/>
      <c r="H229" s="13"/>
      <c r="I229" s="52"/>
      <c r="J229" s="19">
        <f>IF(Table1[[#This Row],[Probation]]="Yes",0,ROUND(Table1[[#This Row],[Basic Of March 21]]*$C$3,0))</f>
        <v>0</v>
      </c>
      <c r="K229" s="19">
        <f>IF(Table1[[#This Row],[Probation]]="YES",0,ROUND(Table1[[#This Row],[Basic Of March 21]]*$H$3,0))</f>
        <v>0</v>
      </c>
      <c r="L229" s="19">
        <f>SUM(J229:K229,Table1[[#This Row],[Basic Of March 21]])</f>
        <v>0</v>
      </c>
      <c r="M229" s="19">
        <f t="shared" si="12"/>
        <v>0</v>
      </c>
      <c r="N229" s="19">
        <f>IF(Table1[[#This Row],[Probation]]="Yes",Table1[[#This Row],[Basic Of March 21]],MROUND(Table1[[#This Row],[Basic Of March 21]]*1.03,100))</f>
        <v>0</v>
      </c>
      <c r="O229" s="19">
        <f>IF(Table1[[#This Row],[Probation]]="Yes",0,ROUND(N229*$C$4,0))</f>
        <v>0</v>
      </c>
      <c r="P229" s="19">
        <f>IF(Table1[[#This Row],[Probation]]="Yes",0,ROUND(N229*$H$4,0))</f>
        <v>0</v>
      </c>
      <c r="Q229" s="19">
        <f t="shared" si="13"/>
        <v>0</v>
      </c>
      <c r="R229" s="19">
        <f t="shared" si="14"/>
        <v>0</v>
      </c>
      <c r="S229" s="19">
        <f>IF(Table1[[#This Row],[GPF/NPS]]="GPF",0,ROUND(SUM(Table1[[#This Row],[Basic Of March 21]],J229)*10%,0)*4+ROUND(SUM(N229:O229)*10%,0)*8)</f>
        <v>0</v>
      </c>
      <c r="T229" s="19">
        <f t="shared" si="15"/>
        <v>0</v>
      </c>
      <c r="U229" s="14"/>
    </row>
    <row r="230" spans="1:21" ht="20.100000000000001" customHeight="1" x14ac:dyDescent="0.25">
      <c r="A230" s="20">
        <f>IF(Table1[[#This Row],[Name of Employee]]="","",ROWS($A$1:A225))</f>
        <v>225</v>
      </c>
      <c r="B230" s="16" t="s">
        <v>97</v>
      </c>
      <c r="C230" s="17"/>
      <c r="D230" s="17"/>
      <c r="E230" s="17"/>
      <c r="F230" s="17"/>
      <c r="G230" s="17"/>
      <c r="H230" s="13"/>
      <c r="I230" s="52"/>
      <c r="J230" s="19">
        <f>IF(Table1[[#This Row],[Probation]]="Yes",0,ROUND(Table1[[#This Row],[Basic Of March 21]]*$C$3,0))</f>
        <v>0</v>
      </c>
      <c r="K230" s="19">
        <f>IF(Table1[[#This Row],[Probation]]="YES",0,ROUND(Table1[[#This Row],[Basic Of March 21]]*$H$3,0))</f>
        <v>0</v>
      </c>
      <c r="L230" s="19">
        <f>SUM(J230:K230,Table1[[#This Row],[Basic Of March 21]])</f>
        <v>0</v>
      </c>
      <c r="M230" s="19">
        <f t="shared" si="12"/>
        <v>0</v>
      </c>
      <c r="N230" s="19">
        <f>IF(Table1[[#This Row],[Probation]]="Yes",Table1[[#This Row],[Basic Of March 21]],MROUND(Table1[[#This Row],[Basic Of March 21]]*1.03,100))</f>
        <v>0</v>
      </c>
      <c r="O230" s="19">
        <f>IF(Table1[[#This Row],[Probation]]="Yes",0,ROUND(N230*$C$4,0))</f>
        <v>0</v>
      </c>
      <c r="P230" s="19">
        <f>IF(Table1[[#This Row],[Probation]]="Yes",0,ROUND(N230*$H$4,0))</f>
        <v>0</v>
      </c>
      <c r="Q230" s="19">
        <f t="shared" si="13"/>
        <v>0</v>
      </c>
      <c r="R230" s="19">
        <f t="shared" si="14"/>
        <v>0</v>
      </c>
      <c r="S230" s="19">
        <f>IF(Table1[[#This Row],[GPF/NPS]]="GPF",0,ROUND(SUM(Table1[[#This Row],[Basic Of March 21]],J230)*10%,0)*4+ROUND(SUM(N230:O230)*10%,0)*8)</f>
        <v>0</v>
      </c>
      <c r="T230" s="19">
        <f t="shared" si="15"/>
        <v>0</v>
      </c>
      <c r="U230" s="14"/>
    </row>
    <row r="231" spans="1:21" ht="20.100000000000001" customHeight="1" x14ac:dyDescent="0.25">
      <c r="A231" s="20">
        <f>IF(Table1[[#This Row],[Name of Employee]]="","",ROWS($A$1:A226))</f>
        <v>226</v>
      </c>
      <c r="B231" s="16" t="s">
        <v>98</v>
      </c>
      <c r="C231" s="17"/>
      <c r="D231" s="17"/>
      <c r="E231" s="17"/>
      <c r="F231" s="17"/>
      <c r="G231" s="17"/>
      <c r="H231" s="13"/>
      <c r="I231" s="52"/>
      <c r="J231" s="19">
        <f>IF(Table1[[#This Row],[Probation]]="Yes",0,ROUND(Table1[[#This Row],[Basic Of March 21]]*$C$3,0))</f>
        <v>0</v>
      </c>
      <c r="K231" s="19">
        <f>IF(Table1[[#This Row],[Probation]]="YES",0,ROUND(Table1[[#This Row],[Basic Of March 21]]*$H$3,0))</f>
        <v>0</v>
      </c>
      <c r="L231" s="19">
        <f>SUM(J231:K231,Table1[[#This Row],[Basic Of March 21]])</f>
        <v>0</v>
      </c>
      <c r="M231" s="19">
        <f t="shared" si="12"/>
        <v>0</v>
      </c>
      <c r="N231" s="19">
        <f>IF(Table1[[#This Row],[Probation]]="Yes",Table1[[#This Row],[Basic Of March 21]],MROUND(Table1[[#This Row],[Basic Of March 21]]*1.03,100))</f>
        <v>0</v>
      </c>
      <c r="O231" s="19">
        <f>IF(Table1[[#This Row],[Probation]]="Yes",0,ROUND(N231*$C$4,0))</f>
        <v>0</v>
      </c>
      <c r="P231" s="19">
        <f>IF(Table1[[#This Row],[Probation]]="Yes",0,ROUND(N231*$H$4,0))</f>
        <v>0</v>
      </c>
      <c r="Q231" s="19">
        <f t="shared" si="13"/>
        <v>0</v>
      </c>
      <c r="R231" s="19">
        <f t="shared" si="14"/>
        <v>0</v>
      </c>
      <c r="S231" s="19">
        <f>IF(Table1[[#This Row],[GPF/NPS]]="GPF",0,ROUND(SUM(Table1[[#This Row],[Basic Of March 21]],J231)*10%,0)*4+ROUND(SUM(N231:O231)*10%,0)*8)</f>
        <v>0</v>
      </c>
      <c r="T231" s="19">
        <f t="shared" si="15"/>
        <v>0</v>
      </c>
      <c r="U231" s="14"/>
    </row>
    <row r="232" spans="1:21" ht="20.100000000000001" customHeight="1" x14ac:dyDescent="0.25">
      <c r="A232" s="20">
        <f>IF(Table1[[#This Row],[Name of Employee]]="","",ROWS($A$1:A227))</f>
        <v>227</v>
      </c>
      <c r="B232" s="16" t="s">
        <v>109</v>
      </c>
      <c r="C232" s="17"/>
      <c r="D232" s="17"/>
      <c r="E232" s="17"/>
      <c r="F232" s="17"/>
      <c r="G232" s="17"/>
      <c r="H232" s="13"/>
      <c r="I232" s="52"/>
      <c r="J232" s="19">
        <f>IF(Table1[[#This Row],[Probation]]="Yes",0,ROUND(Table1[[#This Row],[Basic Of March 21]]*$C$3,0))</f>
        <v>0</v>
      </c>
      <c r="K232" s="19">
        <f>IF(Table1[[#This Row],[Probation]]="YES",0,ROUND(Table1[[#This Row],[Basic Of March 21]]*$H$3,0))</f>
        <v>0</v>
      </c>
      <c r="L232" s="19">
        <f>SUM(J232:K232,Table1[[#This Row],[Basic Of March 21]])</f>
        <v>0</v>
      </c>
      <c r="M232" s="19">
        <f t="shared" si="12"/>
        <v>0</v>
      </c>
      <c r="N232" s="19">
        <f>IF(Table1[[#This Row],[Probation]]="Yes",Table1[[#This Row],[Basic Of March 21]],MROUND(Table1[[#This Row],[Basic Of March 21]]*1.03,100))</f>
        <v>0</v>
      </c>
      <c r="O232" s="19">
        <f>IF(Table1[[#This Row],[Probation]]="Yes",0,ROUND(N232*$C$4,0))</f>
        <v>0</v>
      </c>
      <c r="P232" s="19">
        <f>IF(Table1[[#This Row],[Probation]]="Yes",0,ROUND(N232*$H$4,0))</f>
        <v>0</v>
      </c>
      <c r="Q232" s="19">
        <f t="shared" si="13"/>
        <v>0</v>
      </c>
      <c r="R232" s="19">
        <f t="shared" si="14"/>
        <v>0</v>
      </c>
      <c r="S232" s="19">
        <f>IF(Table1[[#This Row],[GPF/NPS]]="GPF",0,ROUND(SUM(Table1[[#This Row],[Basic Of March 21]],J232)*10%,0)*4+ROUND(SUM(N232:O232)*10%,0)*8)</f>
        <v>0</v>
      </c>
      <c r="T232" s="19">
        <f t="shared" si="15"/>
        <v>0</v>
      </c>
      <c r="U232" s="14"/>
    </row>
    <row r="233" spans="1:21" ht="20.100000000000001" customHeight="1" x14ac:dyDescent="0.25">
      <c r="A233" s="20">
        <f>IF(Table1[[#This Row],[Name of Employee]]="","",ROWS($A$1:A228))</f>
        <v>228</v>
      </c>
      <c r="B233" s="16" t="s">
        <v>99</v>
      </c>
      <c r="C233" s="17"/>
      <c r="D233" s="17"/>
      <c r="E233" s="17"/>
      <c r="F233" s="17"/>
      <c r="G233" s="17"/>
      <c r="H233" s="13"/>
      <c r="I233" s="52"/>
      <c r="J233" s="19">
        <f>IF(Table1[[#This Row],[Probation]]="Yes",0,ROUND(Table1[[#This Row],[Basic Of March 21]]*$C$3,0))</f>
        <v>0</v>
      </c>
      <c r="K233" s="19">
        <f>IF(Table1[[#This Row],[Probation]]="YES",0,ROUND(Table1[[#This Row],[Basic Of March 21]]*$H$3,0))</f>
        <v>0</v>
      </c>
      <c r="L233" s="19">
        <f>SUM(J233:K233,Table1[[#This Row],[Basic Of March 21]])</f>
        <v>0</v>
      </c>
      <c r="M233" s="19">
        <f t="shared" si="12"/>
        <v>0</v>
      </c>
      <c r="N233" s="19">
        <f>IF(Table1[[#This Row],[Probation]]="Yes",Table1[[#This Row],[Basic Of March 21]],MROUND(Table1[[#This Row],[Basic Of March 21]]*1.03,100))</f>
        <v>0</v>
      </c>
      <c r="O233" s="19">
        <f>IF(Table1[[#This Row],[Probation]]="Yes",0,ROUND(N233*$C$4,0))</f>
        <v>0</v>
      </c>
      <c r="P233" s="19">
        <f>IF(Table1[[#This Row],[Probation]]="Yes",0,ROUND(N233*$H$4,0))</f>
        <v>0</v>
      </c>
      <c r="Q233" s="19">
        <f t="shared" si="13"/>
        <v>0</v>
      </c>
      <c r="R233" s="19">
        <f t="shared" si="14"/>
        <v>0</v>
      </c>
      <c r="S233" s="19">
        <f>IF(Table1[[#This Row],[GPF/NPS]]="GPF",0,ROUND(SUM(Table1[[#This Row],[Basic Of March 21]],J233)*10%,0)*4+ROUND(SUM(N233:O233)*10%,0)*8)</f>
        <v>0</v>
      </c>
      <c r="T233" s="19">
        <f t="shared" si="15"/>
        <v>0</v>
      </c>
      <c r="U233" s="14"/>
    </row>
    <row r="234" spans="1:21" ht="20.100000000000001" customHeight="1" x14ac:dyDescent="0.25">
      <c r="A234" s="20">
        <f>IF(Table1[[#This Row],[Name of Employee]]="","",ROWS($A$1:A229))</f>
        <v>229</v>
      </c>
      <c r="B234" s="16" t="s">
        <v>100</v>
      </c>
      <c r="C234" s="17"/>
      <c r="D234" s="17"/>
      <c r="E234" s="17"/>
      <c r="F234" s="17"/>
      <c r="G234" s="17"/>
      <c r="H234" s="13"/>
      <c r="I234" s="52"/>
      <c r="J234" s="19">
        <f>IF(Table1[[#This Row],[Probation]]="Yes",0,ROUND(Table1[[#This Row],[Basic Of March 21]]*$C$3,0))</f>
        <v>0</v>
      </c>
      <c r="K234" s="19">
        <f>IF(Table1[[#This Row],[Probation]]="YES",0,ROUND(Table1[[#This Row],[Basic Of March 21]]*$H$3,0))</f>
        <v>0</v>
      </c>
      <c r="L234" s="19">
        <f>SUM(J234:K234,Table1[[#This Row],[Basic Of March 21]])</f>
        <v>0</v>
      </c>
      <c r="M234" s="19">
        <f t="shared" si="12"/>
        <v>0</v>
      </c>
      <c r="N234" s="19">
        <f>IF(Table1[[#This Row],[Probation]]="Yes",Table1[[#This Row],[Basic Of March 21]],MROUND(Table1[[#This Row],[Basic Of March 21]]*1.03,100))</f>
        <v>0</v>
      </c>
      <c r="O234" s="19">
        <f>IF(Table1[[#This Row],[Probation]]="Yes",0,ROUND(N234*$C$4,0))</f>
        <v>0</v>
      </c>
      <c r="P234" s="19">
        <f>IF(Table1[[#This Row],[Probation]]="Yes",0,ROUND(N234*$H$4,0))</f>
        <v>0</v>
      </c>
      <c r="Q234" s="19">
        <f t="shared" si="13"/>
        <v>0</v>
      </c>
      <c r="R234" s="19">
        <f t="shared" si="14"/>
        <v>0</v>
      </c>
      <c r="S234" s="19">
        <f>IF(Table1[[#This Row],[GPF/NPS]]="GPF",0,ROUND(SUM(Table1[[#This Row],[Basic Of March 21]],J234)*10%,0)*4+ROUND(SUM(N234:O234)*10%,0)*8)</f>
        <v>0</v>
      </c>
      <c r="T234" s="19">
        <f t="shared" si="15"/>
        <v>0</v>
      </c>
      <c r="U234" s="14"/>
    </row>
    <row r="235" spans="1:21" ht="20.100000000000001" customHeight="1" x14ac:dyDescent="0.25">
      <c r="A235" s="20">
        <f>IF(Table1[[#This Row],[Name of Employee]]="","",ROWS($A$1:A230))</f>
        <v>230</v>
      </c>
      <c r="B235" s="16" t="s">
        <v>101</v>
      </c>
      <c r="C235" s="17"/>
      <c r="D235" s="17"/>
      <c r="E235" s="17"/>
      <c r="F235" s="17"/>
      <c r="G235" s="17"/>
      <c r="H235" s="13"/>
      <c r="I235" s="52"/>
      <c r="J235" s="19">
        <f>IF(Table1[[#This Row],[Probation]]="Yes",0,ROUND(Table1[[#This Row],[Basic Of March 21]]*$C$3,0))</f>
        <v>0</v>
      </c>
      <c r="K235" s="19">
        <f>IF(Table1[[#This Row],[Probation]]="YES",0,ROUND(Table1[[#This Row],[Basic Of March 21]]*$H$3,0))</f>
        <v>0</v>
      </c>
      <c r="L235" s="19">
        <f>SUM(J235:K235,Table1[[#This Row],[Basic Of March 21]])</f>
        <v>0</v>
      </c>
      <c r="M235" s="19">
        <f t="shared" si="12"/>
        <v>0</v>
      </c>
      <c r="N235" s="19">
        <f>IF(Table1[[#This Row],[Probation]]="Yes",Table1[[#This Row],[Basic Of March 21]],MROUND(Table1[[#This Row],[Basic Of March 21]]*1.03,100))</f>
        <v>0</v>
      </c>
      <c r="O235" s="19">
        <f>IF(Table1[[#This Row],[Probation]]="Yes",0,ROUND(N235*$C$4,0))</f>
        <v>0</v>
      </c>
      <c r="P235" s="19">
        <f>IF(Table1[[#This Row],[Probation]]="Yes",0,ROUND(N235*$H$4,0))</f>
        <v>0</v>
      </c>
      <c r="Q235" s="19">
        <f t="shared" si="13"/>
        <v>0</v>
      </c>
      <c r="R235" s="19">
        <f t="shared" si="14"/>
        <v>0</v>
      </c>
      <c r="S235" s="19">
        <f>IF(Table1[[#This Row],[GPF/NPS]]="GPF",0,ROUND(SUM(Table1[[#This Row],[Basic Of March 21]],J235)*10%,0)*4+ROUND(SUM(N235:O235)*10%,0)*8)</f>
        <v>0</v>
      </c>
      <c r="T235" s="19">
        <f t="shared" si="15"/>
        <v>0</v>
      </c>
      <c r="U235" s="14"/>
    </row>
    <row r="236" spans="1:21" ht="20.100000000000001" customHeight="1" x14ac:dyDescent="0.25">
      <c r="A236" s="20">
        <f>IF(Table1[[#This Row],[Name of Employee]]="","",ROWS($A$1:A231))</f>
        <v>231</v>
      </c>
      <c r="B236" s="16" t="s">
        <v>102</v>
      </c>
      <c r="C236" s="17"/>
      <c r="D236" s="17"/>
      <c r="E236" s="17"/>
      <c r="F236" s="17"/>
      <c r="G236" s="17"/>
      <c r="H236" s="13"/>
      <c r="I236" s="52"/>
      <c r="J236" s="19">
        <f>IF(Table1[[#This Row],[Probation]]="Yes",0,ROUND(Table1[[#This Row],[Basic Of March 21]]*$C$3,0))</f>
        <v>0</v>
      </c>
      <c r="K236" s="19">
        <f>IF(Table1[[#This Row],[Probation]]="YES",0,ROUND(Table1[[#This Row],[Basic Of March 21]]*$H$3,0))</f>
        <v>0</v>
      </c>
      <c r="L236" s="19">
        <f>SUM(J236:K236,Table1[[#This Row],[Basic Of March 21]])</f>
        <v>0</v>
      </c>
      <c r="M236" s="19">
        <f t="shared" si="12"/>
        <v>0</v>
      </c>
      <c r="N236" s="19">
        <f>IF(Table1[[#This Row],[Probation]]="Yes",Table1[[#This Row],[Basic Of March 21]],MROUND(Table1[[#This Row],[Basic Of March 21]]*1.03,100))</f>
        <v>0</v>
      </c>
      <c r="O236" s="19">
        <f>IF(Table1[[#This Row],[Probation]]="Yes",0,ROUND(N236*$C$4,0))</f>
        <v>0</v>
      </c>
      <c r="P236" s="19">
        <f>IF(Table1[[#This Row],[Probation]]="Yes",0,ROUND(N236*$H$4,0))</f>
        <v>0</v>
      </c>
      <c r="Q236" s="19">
        <f t="shared" si="13"/>
        <v>0</v>
      </c>
      <c r="R236" s="19">
        <f t="shared" si="14"/>
        <v>0</v>
      </c>
      <c r="S236" s="19">
        <f>IF(Table1[[#This Row],[GPF/NPS]]="GPF",0,ROUND(SUM(Table1[[#This Row],[Basic Of March 21]],J236)*10%,0)*4+ROUND(SUM(N236:O236)*10%,0)*8)</f>
        <v>0</v>
      </c>
      <c r="T236" s="19">
        <f t="shared" si="15"/>
        <v>0</v>
      </c>
      <c r="U236" s="14"/>
    </row>
    <row r="237" spans="1:21" ht="20.100000000000001" customHeight="1" x14ac:dyDescent="0.25">
      <c r="A237" s="20">
        <f>IF(Table1[[#This Row],[Name of Employee]]="","",ROWS($A$1:A232))</f>
        <v>232</v>
      </c>
      <c r="B237" s="16" t="s">
        <v>103</v>
      </c>
      <c r="C237" s="17"/>
      <c r="D237" s="17"/>
      <c r="E237" s="17"/>
      <c r="F237" s="17"/>
      <c r="G237" s="17"/>
      <c r="H237" s="13"/>
      <c r="I237" s="52"/>
      <c r="J237" s="19">
        <f>IF(Table1[[#This Row],[Probation]]="Yes",0,ROUND(Table1[[#This Row],[Basic Of March 21]]*$C$3,0))</f>
        <v>0</v>
      </c>
      <c r="K237" s="19">
        <f>IF(Table1[[#This Row],[Probation]]="YES",0,ROUND(Table1[[#This Row],[Basic Of March 21]]*$H$3,0))</f>
        <v>0</v>
      </c>
      <c r="L237" s="19">
        <f>SUM(J237:K237,Table1[[#This Row],[Basic Of March 21]])</f>
        <v>0</v>
      </c>
      <c r="M237" s="19">
        <f t="shared" si="12"/>
        <v>0</v>
      </c>
      <c r="N237" s="19">
        <f>IF(Table1[[#This Row],[Probation]]="Yes",Table1[[#This Row],[Basic Of March 21]],MROUND(Table1[[#This Row],[Basic Of March 21]]*1.03,100))</f>
        <v>0</v>
      </c>
      <c r="O237" s="19">
        <f>IF(Table1[[#This Row],[Probation]]="Yes",0,ROUND(N237*$C$4,0))</f>
        <v>0</v>
      </c>
      <c r="P237" s="19">
        <f>IF(Table1[[#This Row],[Probation]]="Yes",0,ROUND(N237*$H$4,0))</f>
        <v>0</v>
      </c>
      <c r="Q237" s="19">
        <f t="shared" si="13"/>
        <v>0</v>
      </c>
      <c r="R237" s="19">
        <f t="shared" si="14"/>
        <v>0</v>
      </c>
      <c r="S237" s="19">
        <f>IF(Table1[[#This Row],[GPF/NPS]]="GPF",0,ROUND(SUM(Table1[[#This Row],[Basic Of March 21]],J237)*10%,0)*4+ROUND(SUM(N237:O237)*10%,0)*8)</f>
        <v>0</v>
      </c>
      <c r="T237" s="19">
        <f t="shared" si="15"/>
        <v>0</v>
      </c>
      <c r="U237" s="14"/>
    </row>
    <row r="238" spans="1:21" ht="20.100000000000001" customHeight="1" x14ac:dyDescent="0.25">
      <c r="A238" s="20">
        <f>IF(Table1[[#This Row],[Name of Employee]]="","",ROWS($A$1:A233))</f>
        <v>233</v>
      </c>
      <c r="B238" s="16" t="s">
        <v>104</v>
      </c>
      <c r="C238" s="17"/>
      <c r="D238" s="17"/>
      <c r="E238" s="17"/>
      <c r="F238" s="17"/>
      <c r="G238" s="17"/>
      <c r="H238" s="13"/>
      <c r="I238" s="52"/>
      <c r="J238" s="19">
        <f>IF(Table1[[#This Row],[Probation]]="Yes",0,ROUND(Table1[[#This Row],[Basic Of March 21]]*$C$3,0))</f>
        <v>0</v>
      </c>
      <c r="K238" s="19">
        <f>IF(Table1[[#This Row],[Probation]]="YES",0,ROUND(Table1[[#This Row],[Basic Of March 21]]*$H$3,0))</f>
        <v>0</v>
      </c>
      <c r="L238" s="19">
        <f>SUM(J238:K238,Table1[[#This Row],[Basic Of March 21]])</f>
        <v>0</v>
      </c>
      <c r="M238" s="19">
        <f t="shared" si="12"/>
        <v>0</v>
      </c>
      <c r="N238" s="19">
        <f>IF(Table1[[#This Row],[Probation]]="Yes",Table1[[#This Row],[Basic Of March 21]],MROUND(Table1[[#This Row],[Basic Of March 21]]*1.03,100))</f>
        <v>0</v>
      </c>
      <c r="O238" s="19">
        <f>IF(Table1[[#This Row],[Probation]]="Yes",0,ROUND(N238*$C$4,0))</f>
        <v>0</v>
      </c>
      <c r="P238" s="19">
        <f>IF(Table1[[#This Row],[Probation]]="Yes",0,ROUND(N238*$H$4,0))</f>
        <v>0</v>
      </c>
      <c r="Q238" s="19">
        <f t="shared" si="13"/>
        <v>0</v>
      </c>
      <c r="R238" s="19">
        <f t="shared" si="14"/>
        <v>0</v>
      </c>
      <c r="S238" s="19">
        <f>IF(Table1[[#This Row],[GPF/NPS]]="GPF",0,ROUND(SUM(Table1[[#This Row],[Basic Of March 21]],J238)*10%,0)*4+ROUND(SUM(N238:O238)*10%,0)*8)</f>
        <v>0</v>
      </c>
      <c r="T238" s="19">
        <f t="shared" si="15"/>
        <v>0</v>
      </c>
      <c r="U238" s="14"/>
    </row>
    <row r="239" spans="1:21" ht="20.100000000000001" customHeight="1" x14ac:dyDescent="0.25">
      <c r="A239" s="20">
        <f>IF(Table1[[#This Row],[Name of Employee]]="","",ROWS($A$1:A234))</f>
        <v>234</v>
      </c>
      <c r="B239" s="16" t="s">
        <v>105</v>
      </c>
      <c r="C239" s="17"/>
      <c r="D239" s="17"/>
      <c r="E239" s="17"/>
      <c r="F239" s="17"/>
      <c r="G239" s="17"/>
      <c r="H239" s="13"/>
      <c r="I239" s="52"/>
      <c r="J239" s="19">
        <f>IF(Table1[[#This Row],[Probation]]="Yes",0,ROUND(Table1[[#This Row],[Basic Of March 21]]*$C$3,0))</f>
        <v>0</v>
      </c>
      <c r="K239" s="19">
        <f>IF(Table1[[#This Row],[Probation]]="YES",0,ROUND(Table1[[#This Row],[Basic Of March 21]]*$H$3,0))</f>
        <v>0</v>
      </c>
      <c r="L239" s="19">
        <f>SUM(J239:K239,Table1[[#This Row],[Basic Of March 21]])</f>
        <v>0</v>
      </c>
      <c r="M239" s="19">
        <f t="shared" si="12"/>
        <v>0</v>
      </c>
      <c r="N239" s="19">
        <f>IF(Table1[[#This Row],[Probation]]="Yes",Table1[[#This Row],[Basic Of March 21]],MROUND(Table1[[#This Row],[Basic Of March 21]]*1.03,100))</f>
        <v>0</v>
      </c>
      <c r="O239" s="19">
        <f>IF(Table1[[#This Row],[Probation]]="Yes",0,ROUND(N239*$C$4,0))</f>
        <v>0</v>
      </c>
      <c r="P239" s="19">
        <f>IF(Table1[[#This Row],[Probation]]="Yes",0,ROUND(N239*$H$4,0))</f>
        <v>0</v>
      </c>
      <c r="Q239" s="19">
        <f t="shared" si="13"/>
        <v>0</v>
      </c>
      <c r="R239" s="19">
        <f t="shared" si="14"/>
        <v>0</v>
      </c>
      <c r="S239" s="19">
        <f>IF(Table1[[#This Row],[GPF/NPS]]="GPF",0,ROUND(SUM(Table1[[#This Row],[Basic Of March 21]],J239)*10%,0)*4+ROUND(SUM(N239:O239)*10%,0)*8)</f>
        <v>0</v>
      </c>
      <c r="T239" s="19">
        <f t="shared" si="15"/>
        <v>0</v>
      </c>
      <c r="U239" s="14"/>
    </row>
    <row r="240" spans="1:21" ht="20.100000000000001" customHeight="1" x14ac:dyDescent="0.25">
      <c r="A240" s="20">
        <f>IF(Table1[[#This Row],[Name of Employee]]="","",ROWS($A$1:A235))</f>
        <v>235</v>
      </c>
      <c r="B240" s="16" t="s">
        <v>106</v>
      </c>
      <c r="C240" s="17"/>
      <c r="D240" s="17"/>
      <c r="E240" s="17"/>
      <c r="F240" s="17"/>
      <c r="G240" s="17"/>
      <c r="H240" s="13"/>
      <c r="I240" s="52"/>
      <c r="J240" s="19">
        <f>IF(Table1[[#This Row],[Probation]]="Yes",0,ROUND(Table1[[#This Row],[Basic Of March 21]]*$C$3,0))</f>
        <v>0</v>
      </c>
      <c r="K240" s="19">
        <f>IF(Table1[[#This Row],[Probation]]="YES",0,ROUND(Table1[[#This Row],[Basic Of March 21]]*$H$3,0))</f>
        <v>0</v>
      </c>
      <c r="L240" s="19">
        <f>SUM(J240:K240,Table1[[#This Row],[Basic Of March 21]])</f>
        <v>0</v>
      </c>
      <c r="M240" s="19">
        <f t="shared" si="12"/>
        <v>0</v>
      </c>
      <c r="N240" s="19">
        <f>IF(Table1[[#This Row],[Probation]]="Yes",Table1[[#This Row],[Basic Of March 21]],MROUND(Table1[[#This Row],[Basic Of March 21]]*1.03,100))</f>
        <v>0</v>
      </c>
      <c r="O240" s="19">
        <f>IF(Table1[[#This Row],[Probation]]="Yes",0,ROUND(N240*$C$4,0))</f>
        <v>0</v>
      </c>
      <c r="P240" s="19">
        <f>IF(Table1[[#This Row],[Probation]]="Yes",0,ROUND(N240*$H$4,0))</f>
        <v>0</v>
      </c>
      <c r="Q240" s="19">
        <f t="shared" si="13"/>
        <v>0</v>
      </c>
      <c r="R240" s="19">
        <f t="shared" si="14"/>
        <v>0</v>
      </c>
      <c r="S240" s="19">
        <f>IF(Table1[[#This Row],[GPF/NPS]]="GPF",0,ROUND(SUM(Table1[[#This Row],[Basic Of March 21]],J240)*10%,0)*4+ROUND(SUM(N240:O240)*10%,0)*8)</f>
        <v>0</v>
      </c>
      <c r="T240" s="19">
        <f t="shared" si="15"/>
        <v>0</v>
      </c>
      <c r="U240" s="14"/>
    </row>
    <row r="241" spans="1:21" ht="20.100000000000001" customHeight="1" x14ac:dyDescent="0.25">
      <c r="A241" s="20">
        <f>IF(Table1[[#This Row],[Name of Employee]]="","",ROWS($A$1:A236))</f>
        <v>236</v>
      </c>
      <c r="B241" s="16" t="s">
        <v>107</v>
      </c>
      <c r="C241" s="17"/>
      <c r="D241" s="17"/>
      <c r="E241" s="17"/>
      <c r="F241" s="17"/>
      <c r="G241" s="17"/>
      <c r="H241" s="13"/>
      <c r="I241" s="52"/>
      <c r="J241" s="19">
        <f>IF(Table1[[#This Row],[Probation]]="Yes",0,ROUND(Table1[[#This Row],[Basic Of March 21]]*$C$3,0))</f>
        <v>0</v>
      </c>
      <c r="K241" s="19">
        <f>IF(Table1[[#This Row],[Probation]]="YES",0,ROUND(Table1[[#This Row],[Basic Of March 21]]*$H$3,0))</f>
        <v>0</v>
      </c>
      <c r="L241" s="19">
        <f>SUM(J241:K241,Table1[[#This Row],[Basic Of March 21]])</f>
        <v>0</v>
      </c>
      <c r="M241" s="19">
        <f t="shared" si="12"/>
        <v>0</v>
      </c>
      <c r="N241" s="19">
        <f>IF(Table1[[#This Row],[Probation]]="Yes",Table1[[#This Row],[Basic Of March 21]],MROUND(Table1[[#This Row],[Basic Of March 21]]*1.03,100))</f>
        <v>0</v>
      </c>
      <c r="O241" s="19">
        <f>IF(Table1[[#This Row],[Probation]]="Yes",0,ROUND(N241*$C$4,0))</f>
        <v>0</v>
      </c>
      <c r="P241" s="19">
        <f>IF(Table1[[#This Row],[Probation]]="Yes",0,ROUND(N241*$H$4,0))</f>
        <v>0</v>
      </c>
      <c r="Q241" s="19">
        <f t="shared" si="13"/>
        <v>0</v>
      </c>
      <c r="R241" s="19">
        <f t="shared" si="14"/>
        <v>0</v>
      </c>
      <c r="S241" s="19">
        <f>IF(Table1[[#This Row],[GPF/NPS]]="GPF",0,ROUND(SUM(Table1[[#This Row],[Basic Of March 21]],J241)*10%,0)*4+ROUND(SUM(N241:O241)*10%,0)*8)</f>
        <v>0</v>
      </c>
      <c r="T241" s="19">
        <f t="shared" si="15"/>
        <v>0</v>
      </c>
      <c r="U241" s="14"/>
    </row>
    <row r="242" spans="1:21" ht="20.100000000000001" customHeight="1" x14ac:dyDescent="0.25">
      <c r="A242" s="20">
        <f>IF(Table1[[#This Row],[Name of Employee]]="","",ROWS($A$1:A237))</f>
        <v>237</v>
      </c>
      <c r="B242" s="16" t="s">
        <v>108</v>
      </c>
      <c r="C242" s="17"/>
      <c r="D242" s="17"/>
      <c r="E242" s="17"/>
      <c r="F242" s="17"/>
      <c r="G242" s="17"/>
      <c r="H242" s="13"/>
      <c r="I242" s="52"/>
      <c r="J242" s="19">
        <f>IF(Table1[[#This Row],[Probation]]="Yes",0,ROUND(Table1[[#This Row],[Basic Of March 21]]*$C$3,0))</f>
        <v>0</v>
      </c>
      <c r="K242" s="19">
        <f>IF(Table1[[#This Row],[Probation]]="YES",0,ROUND(Table1[[#This Row],[Basic Of March 21]]*$H$3,0))</f>
        <v>0</v>
      </c>
      <c r="L242" s="19">
        <f>SUM(J242:K242,Table1[[#This Row],[Basic Of March 21]])</f>
        <v>0</v>
      </c>
      <c r="M242" s="19">
        <f t="shared" si="12"/>
        <v>0</v>
      </c>
      <c r="N242" s="19">
        <f>IF(Table1[[#This Row],[Probation]]="Yes",Table1[[#This Row],[Basic Of March 21]],MROUND(Table1[[#This Row],[Basic Of March 21]]*1.03,100))</f>
        <v>0</v>
      </c>
      <c r="O242" s="19">
        <f>IF(Table1[[#This Row],[Probation]]="Yes",0,ROUND(N242*$C$4,0))</f>
        <v>0</v>
      </c>
      <c r="P242" s="19">
        <f>IF(Table1[[#This Row],[Probation]]="Yes",0,ROUND(N242*$H$4,0))</f>
        <v>0</v>
      </c>
      <c r="Q242" s="19">
        <f t="shared" si="13"/>
        <v>0</v>
      </c>
      <c r="R242" s="19">
        <f t="shared" si="14"/>
        <v>0</v>
      </c>
      <c r="S242" s="19">
        <f>IF(Table1[[#This Row],[GPF/NPS]]="GPF",0,ROUND(SUM(Table1[[#This Row],[Basic Of March 21]],J242)*10%,0)*4+ROUND(SUM(N242:O242)*10%,0)*8)</f>
        <v>0</v>
      </c>
      <c r="T242" s="19">
        <f t="shared" si="15"/>
        <v>0</v>
      </c>
      <c r="U242" s="14"/>
    </row>
    <row r="243" spans="1:21" ht="20.100000000000001" customHeight="1" x14ac:dyDescent="0.25">
      <c r="A243" s="20">
        <f>IF(Table1[[#This Row],[Name of Employee]]="","",ROWS($A$1:A238))</f>
        <v>238</v>
      </c>
      <c r="B243" s="16" t="s">
        <v>84</v>
      </c>
      <c r="C243" s="17"/>
      <c r="D243" s="17"/>
      <c r="E243" s="17"/>
      <c r="F243" s="17"/>
      <c r="G243" s="17"/>
      <c r="H243" s="13"/>
      <c r="I243" s="52"/>
      <c r="J243" s="19">
        <f>IF(Table1[[#This Row],[Probation]]="Yes",0,ROUND(Table1[[#This Row],[Basic Of March 21]]*$C$3,0))</f>
        <v>0</v>
      </c>
      <c r="K243" s="19">
        <f>IF(Table1[[#This Row],[Probation]]="YES",0,ROUND(Table1[[#This Row],[Basic Of March 21]]*$H$3,0))</f>
        <v>0</v>
      </c>
      <c r="L243" s="19">
        <f>SUM(J243:K243,Table1[[#This Row],[Basic Of March 21]])</f>
        <v>0</v>
      </c>
      <c r="M243" s="19">
        <f t="shared" si="12"/>
        <v>0</v>
      </c>
      <c r="N243" s="19">
        <f>IF(Table1[[#This Row],[Probation]]="Yes",Table1[[#This Row],[Basic Of March 21]],MROUND(Table1[[#This Row],[Basic Of March 21]]*1.03,100))</f>
        <v>0</v>
      </c>
      <c r="O243" s="19">
        <f>IF(Table1[[#This Row],[Probation]]="Yes",0,ROUND(N243*$C$4,0))</f>
        <v>0</v>
      </c>
      <c r="P243" s="19">
        <f>IF(Table1[[#This Row],[Probation]]="Yes",0,ROUND(N243*$H$4,0))</f>
        <v>0</v>
      </c>
      <c r="Q243" s="19">
        <f t="shared" si="13"/>
        <v>0</v>
      </c>
      <c r="R243" s="19">
        <f t="shared" si="14"/>
        <v>0</v>
      </c>
      <c r="S243" s="19">
        <f>IF(Table1[[#This Row],[GPF/NPS]]="GPF",0,ROUND(SUM(Table1[[#This Row],[Basic Of March 21]],J243)*10%,0)*4+ROUND(SUM(N243:O243)*10%,0)*8)</f>
        <v>0</v>
      </c>
      <c r="T243" s="19">
        <f t="shared" si="15"/>
        <v>0</v>
      </c>
      <c r="U243" s="14"/>
    </row>
    <row r="244" spans="1:21" ht="20.100000000000001" customHeight="1" x14ac:dyDescent="0.25">
      <c r="A244" s="20">
        <f>IF(Table1[[#This Row],[Name of Employee]]="","",ROWS($A$1:A239))</f>
        <v>239</v>
      </c>
      <c r="B244" s="16" t="s">
        <v>85</v>
      </c>
      <c r="C244" s="17"/>
      <c r="D244" s="17"/>
      <c r="E244" s="17"/>
      <c r="F244" s="17"/>
      <c r="G244" s="17"/>
      <c r="H244" s="13"/>
      <c r="I244" s="52"/>
      <c r="J244" s="19">
        <f>IF(Table1[[#This Row],[Probation]]="Yes",0,ROUND(Table1[[#This Row],[Basic Of March 21]]*$C$3,0))</f>
        <v>0</v>
      </c>
      <c r="K244" s="19">
        <f>IF(Table1[[#This Row],[Probation]]="YES",0,ROUND(Table1[[#This Row],[Basic Of March 21]]*$H$3,0))</f>
        <v>0</v>
      </c>
      <c r="L244" s="19">
        <f>SUM(J244:K244,Table1[[#This Row],[Basic Of March 21]])</f>
        <v>0</v>
      </c>
      <c r="M244" s="19">
        <f t="shared" si="12"/>
        <v>0</v>
      </c>
      <c r="N244" s="19">
        <f>IF(Table1[[#This Row],[Probation]]="Yes",Table1[[#This Row],[Basic Of March 21]],MROUND(Table1[[#This Row],[Basic Of March 21]]*1.03,100))</f>
        <v>0</v>
      </c>
      <c r="O244" s="19">
        <f>IF(Table1[[#This Row],[Probation]]="Yes",0,ROUND(N244*$C$4,0))</f>
        <v>0</v>
      </c>
      <c r="P244" s="19">
        <f>IF(Table1[[#This Row],[Probation]]="Yes",0,ROUND(N244*$H$4,0))</f>
        <v>0</v>
      </c>
      <c r="Q244" s="19">
        <f t="shared" si="13"/>
        <v>0</v>
      </c>
      <c r="R244" s="19">
        <f t="shared" si="14"/>
        <v>0</v>
      </c>
      <c r="S244" s="19">
        <f>IF(Table1[[#This Row],[GPF/NPS]]="GPF",0,ROUND(SUM(Table1[[#This Row],[Basic Of March 21]],J244)*10%,0)*4+ROUND(SUM(N244:O244)*10%,0)*8)</f>
        <v>0</v>
      </c>
      <c r="T244" s="19">
        <f t="shared" si="15"/>
        <v>0</v>
      </c>
      <c r="U244" s="14"/>
    </row>
    <row r="245" spans="1:21" ht="20.100000000000001" customHeight="1" x14ac:dyDescent="0.25">
      <c r="A245" s="20">
        <f>IF(Table1[[#This Row],[Name of Employee]]="","",ROWS($A$1:A240))</f>
        <v>240</v>
      </c>
      <c r="B245" s="16" t="s">
        <v>86</v>
      </c>
      <c r="C245" s="17"/>
      <c r="D245" s="17"/>
      <c r="E245" s="17"/>
      <c r="F245" s="17"/>
      <c r="G245" s="17"/>
      <c r="H245" s="13"/>
      <c r="I245" s="52"/>
      <c r="J245" s="19">
        <f>IF(Table1[[#This Row],[Probation]]="Yes",0,ROUND(Table1[[#This Row],[Basic Of March 21]]*$C$3,0))</f>
        <v>0</v>
      </c>
      <c r="K245" s="19">
        <f>IF(Table1[[#This Row],[Probation]]="YES",0,ROUND(Table1[[#This Row],[Basic Of March 21]]*$H$3,0))</f>
        <v>0</v>
      </c>
      <c r="L245" s="19">
        <f>SUM(J245:K245,Table1[[#This Row],[Basic Of March 21]])</f>
        <v>0</v>
      </c>
      <c r="M245" s="19">
        <f t="shared" si="12"/>
        <v>0</v>
      </c>
      <c r="N245" s="19">
        <f>IF(Table1[[#This Row],[Probation]]="Yes",Table1[[#This Row],[Basic Of March 21]],MROUND(Table1[[#This Row],[Basic Of March 21]]*1.03,100))</f>
        <v>0</v>
      </c>
      <c r="O245" s="19">
        <f>IF(Table1[[#This Row],[Probation]]="Yes",0,ROUND(N245*$C$4,0))</f>
        <v>0</v>
      </c>
      <c r="P245" s="19">
        <f>IF(Table1[[#This Row],[Probation]]="Yes",0,ROUND(N245*$H$4,0))</f>
        <v>0</v>
      </c>
      <c r="Q245" s="19">
        <f t="shared" si="13"/>
        <v>0</v>
      </c>
      <c r="R245" s="19">
        <f t="shared" si="14"/>
        <v>0</v>
      </c>
      <c r="S245" s="19">
        <f>IF(Table1[[#This Row],[GPF/NPS]]="GPF",0,ROUND(SUM(Table1[[#This Row],[Basic Of March 21]],J245)*10%,0)*4+ROUND(SUM(N245:O245)*10%,0)*8)</f>
        <v>0</v>
      </c>
      <c r="T245" s="19">
        <f t="shared" si="15"/>
        <v>0</v>
      </c>
      <c r="U245" s="14"/>
    </row>
    <row r="246" spans="1:21" ht="20.100000000000001" customHeight="1" x14ac:dyDescent="0.25">
      <c r="A246" s="20">
        <f>IF(Table1[[#This Row],[Name of Employee]]="","",ROWS($A$1:A241))</f>
        <v>241</v>
      </c>
      <c r="B246" s="16" t="s">
        <v>87</v>
      </c>
      <c r="C246" s="17"/>
      <c r="D246" s="17"/>
      <c r="E246" s="17"/>
      <c r="F246" s="17"/>
      <c r="G246" s="17"/>
      <c r="H246" s="13"/>
      <c r="I246" s="52"/>
      <c r="J246" s="19">
        <f>IF(Table1[[#This Row],[Probation]]="Yes",0,ROUND(Table1[[#This Row],[Basic Of March 21]]*$C$3,0))</f>
        <v>0</v>
      </c>
      <c r="K246" s="19">
        <f>IF(Table1[[#This Row],[Probation]]="YES",0,ROUND(Table1[[#This Row],[Basic Of March 21]]*$H$3,0))</f>
        <v>0</v>
      </c>
      <c r="L246" s="19">
        <f>SUM(J246:K246,Table1[[#This Row],[Basic Of March 21]])</f>
        <v>0</v>
      </c>
      <c r="M246" s="19">
        <f t="shared" si="12"/>
        <v>0</v>
      </c>
      <c r="N246" s="19">
        <f>IF(Table1[[#This Row],[Probation]]="Yes",Table1[[#This Row],[Basic Of March 21]],MROUND(Table1[[#This Row],[Basic Of March 21]]*1.03,100))</f>
        <v>0</v>
      </c>
      <c r="O246" s="19">
        <f>IF(Table1[[#This Row],[Probation]]="Yes",0,ROUND(N246*$C$4,0))</f>
        <v>0</v>
      </c>
      <c r="P246" s="19">
        <f>IF(Table1[[#This Row],[Probation]]="Yes",0,ROUND(N246*$H$4,0))</f>
        <v>0</v>
      </c>
      <c r="Q246" s="19">
        <f t="shared" si="13"/>
        <v>0</v>
      </c>
      <c r="R246" s="19">
        <f t="shared" si="14"/>
        <v>0</v>
      </c>
      <c r="S246" s="19">
        <f>IF(Table1[[#This Row],[GPF/NPS]]="GPF",0,ROUND(SUM(Table1[[#This Row],[Basic Of March 21]],J246)*10%,0)*4+ROUND(SUM(N246:O246)*10%,0)*8)</f>
        <v>0</v>
      </c>
      <c r="T246" s="19">
        <f t="shared" si="15"/>
        <v>0</v>
      </c>
      <c r="U246" s="14"/>
    </row>
    <row r="247" spans="1:21" ht="20.100000000000001" customHeight="1" x14ac:dyDescent="0.25">
      <c r="A247" s="20">
        <f>IF(Table1[[#This Row],[Name of Employee]]="","",ROWS($A$1:A242))</f>
        <v>242</v>
      </c>
      <c r="B247" s="16" t="s">
        <v>88</v>
      </c>
      <c r="C247" s="17"/>
      <c r="D247" s="17"/>
      <c r="E247" s="17"/>
      <c r="F247" s="17"/>
      <c r="G247" s="17"/>
      <c r="H247" s="13"/>
      <c r="I247" s="52"/>
      <c r="J247" s="19">
        <f>IF(Table1[[#This Row],[Probation]]="Yes",0,ROUND(Table1[[#This Row],[Basic Of March 21]]*$C$3,0))</f>
        <v>0</v>
      </c>
      <c r="K247" s="19">
        <f>IF(Table1[[#This Row],[Probation]]="YES",0,ROUND(Table1[[#This Row],[Basic Of March 21]]*$H$3,0))</f>
        <v>0</v>
      </c>
      <c r="L247" s="19">
        <f>SUM(J247:K247,Table1[[#This Row],[Basic Of March 21]])</f>
        <v>0</v>
      </c>
      <c r="M247" s="19">
        <f t="shared" si="12"/>
        <v>0</v>
      </c>
      <c r="N247" s="19">
        <f>IF(Table1[[#This Row],[Probation]]="Yes",Table1[[#This Row],[Basic Of March 21]],MROUND(Table1[[#This Row],[Basic Of March 21]]*1.03,100))</f>
        <v>0</v>
      </c>
      <c r="O247" s="19">
        <f>IF(Table1[[#This Row],[Probation]]="Yes",0,ROUND(N247*$C$4,0))</f>
        <v>0</v>
      </c>
      <c r="P247" s="19">
        <f>IF(Table1[[#This Row],[Probation]]="Yes",0,ROUND(N247*$H$4,0))</f>
        <v>0</v>
      </c>
      <c r="Q247" s="19">
        <f t="shared" si="13"/>
        <v>0</v>
      </c>
      <c r="R247" s="19">
        <f t="shared" si="14"/>
        <v>0</v>
      </c>
      <c r="S247" s="19">
        <f>IF(Table1[[#This Row],[GPF/NPS]]="GPF",0,ROUND(SUM(Table1[[#This Row],[Basic Of March 21]],J247)*10%,0)*4+ROUND(SUM(N247:O247)*10%,0)*8)</f>
        <v>0</v>
      </c>
      <c r="T247" s="19">
        <f t="shared" si="15"/>
        <v>0</v>
      </c>
      <c r="U247" s="14"/>
    </row>
    <row r="248" spans="1:21" ht="20.100000000000001" customHeight="1" x14ac:dyDescent="0.25">
      <c r="A248" s="20">
        <f>IF(Table1[[#This Row],[Name of Employee]]="","",ROWS($A$1:A243))</f>
        <v>243</v>
      </c>
      <c r="B248" s="16" t="s">
        <v>89</v>
      </c>
      <c r="C248" s="17"/>
      <c r="D248" s="17"/>
      <c r="E248" s="17"/>
      <c r="F248" s="17"/>
      <c r="G248" s="17"/>
      <c r="H248" s="13"/>
      <c r="I248" s="52"/>
      <c r="J248" s="19">
        <f>IF(Table1[[#This Row],[Probation]]="Yes",0,ROUND(Table1[[#This Row],[Basic Of March 21]]*$C$3,0))</f>
        <v>0</v>
      </c>
      <c r="K248" s="19">
        <f>IF(Table1[[#This Row],[Probation]]="YES",0,ROUND(Table1[[#This Row],[Basic Of March 21]]*$H$3,0))</f>
        <v>0</v>
      </c>
      <c r="L248" s="19">
        <f>SUM(J248:K248,Table1[[#This Row],[Basic Of March 21]])</f>
        <v>0</v>
      </c>
      <c r="M248" s="19">
        <f t="shared" si="12"/>
        <v>0</v>
      </c>
      <c r="N248" s="19">
        <f>IF(Table1[[#This Row],[Probation]]="Yes",Table1[[#This Row],[Basic Of March 21]],MROUND(Table1[[#This Row],[Basic Of March 21]]*1.03,100))</f>
        <v>0</v>
      </c>
      <c r="O248" s="19">
        <f>IF(Table1[[#This Row],[Probation]]="Yes",0,ROUND(N248*$C$4,0))</f>
        <v>0</v>
      </c>
      <c r="P248" s="19">
        <f>IF(Table1[[#This Row],[Probation]]="Yes",0,ROUND(N248*$H$4,0))</f>
        <v>0</v>
      </c>
      <c r="Q248" s="19">
        <f t="shared" si="13"/>
        <v>0</v>
      </c>
      <c r="R248" s="19">
        <f t="shared" si="14"/>
        <v>0</v>
      </c>
      <c r="S248" s="19">
        <f>IF(Table1[[#This Row],[GPF/NPS]]="GPF",0,ROUND(SUM(Table1[[#This Row],[Basic Of March 21]],J248)*10%,0)*4+ROUND(SUM(N248:O248)*10%,0)*8)</f>
        <v>0</v>
      </c>
      <c r="T248" s="19">
        <f t="shared" si="15"/>
        <v>0</v>
      </c>
      <c r="U248" s="14"/>
    </row>
    <row r="249" spans="1:21" ht="20.100000000000001" customHeight="1" x14ac:dyDescent="0.25">
      <c r="A249" s="20">
        <f>IF(Table1[[#This Row],[Name of Employee]]="","",ROWS($A$1:A244))</f>
        <v>244</v>
      </c>
      <c r="B249" s="16" t="s">
        <v>90</v>
      </c>
      <c r="C249" s="17"/>
      <c r="D249" s="17"/>
      <c r="E249" s="17"/>
      <c r="F249" s="17"/>
      <c r="G249" s="17"/>
      <c r="H249" s="13"/>
      <c r="I249" s="52"/>
      <c r="J249" s="19">
        <f>IF(Table1[[#This Row],[Probation]]="Yes",0,ROUND(Table1[[#This Row],[Basic Of March 21]]*$C$3,0))</f>
        <v>0</v>
      </c>
      <c r="K249" s="19">
        <f>IF(Table1[[#This Row],[Probation]]="YES",0,ROUND(Table1[[#This Row],[Basic Of March 21]]*$H$3,0))</f>
        <v>0</v>
      </c>
      <c r="L249" s="19">
        <f>SUM(J249:K249,Table1[[#This Row],[Basic Of March 21]])</f>
        <v>0</v>
      </c>
      <c r="M249" s="19">
        <f t="shared" si="12"/>
        <v>0</v>
      </c>
      <c r="N249" s="19">
        <f>IF(Table1[[#This Row],[Probation]]="Yes",Table1[[#This Row],[Basic Of March 21]],MROUND(Table1[[#This Row],[Basic Of March 21]]*1.03,100))</f>
        <v>0</v>
      </c>
      <c r="O249" s="19">
        <f>IF(Table1[[#This Row],[Probation]]="Yes",0,ROUND(N249*$C$4,0))</f>
        <v>0</v>
      </c>
      <c r="P249" s="19">
        <f>IF(Table1[[#This Row],[Probation]]="Yes",0,ROUND(N249*$H$4,0))</f>
        <v>0</v>
      </c>
      <c r="Q249" s="19">
        <f t="shared" si="13"/>
        <v>0</v>
      </c>
      <c r="R249" s="19">
        <f t="shared" si="14"/>
        <v>0</v>
      </c>
      <c r="S249" s="19">
        <f>IF(Table1[[#This Row],[GPF/NPS]]="GPF",0,ROUND(SUM(Table1[[#This Row],[Basic Of March 21]],J249)*10%,0)*4+ROUND(SUM(N249:O249)*10%,0)*8)</f>
        <v>0</v>
      </c>
      <c r="T249" s="19">
        <f t="shared" si="15"/>
        <v>0</v>
      </c>
      <c r="U249" s="14"/>
    </row>
    <row r="250" spans="1:21" ht="20.100000000000001" customHeight="1" x14ac:dyDescent="0.25">
      <c r="A250" s="20">
        <f>IF(Table1[[#This Row],[Name of Employee]]="","",ROWS($A$1:A245))</f>
        <v>245</v>
      </c>
      <c r="B250" s="16" t="s">
        <v>91</v>
      </c>
      <c r="C250" s="17"/>
      <c r="D250" s="17"/>
      <c r="E250" s="17"/>
      <c r="F250" s="17"/>
      <c r="G250" s="17"/>
      <c r="H250" s="13"/>
      <c r="I250" s="52"/>
      <c r="J250" s="19">
        <f>IF(Table1[[#This Row],[Probation]]="Yes",0,ROUND(Table1[[#This Row],[Basic Of March 21]]*$C$3,0))</f>
        <v>0</v>
      </c>
      <c r="K250" s="19">
        <f>IF(Table1[[#This Row],[Probation]]="YES",0,ROUND(Table1[[#This Row],[Basic Of March 21]]*$H$3,0))</f>
        <v>0</v>
      </c>
      <c r="L250" s="19">
        <f>SUM(J250:K250,Table1[[#This Row],[Basic Of March 21]])</f>
        <v>0</v>
      </c>
      <c r="M250" s="19">
        <f t="shared" si="12"/>
        <v>0</v>
      </c>
      <c r="N250" s="19">
        <f>IF(Table1[[#This Row],[Probation]]="Yes",Table1[[#This Row],[Basic Of March 21]],MROUND(Table1[[#This Row],[Basic Of March 21]]*1.03,100))</f>
        <v>0</v>
      </c>
      <c r="O250" s="19">
        <f>IF(Table1[[#This Row],[Probation]]="Yes",0,ROUND(N250*$C$4,0))</f>
        <v>0</v>
      </c>
      <c r="P250" s="19">
        <f>IF(Table1[[#This Row],[Probation]]="Yes",0,ROUND(N250*$H$4,0))</f>
        <v>0</v>
      </c>
      <c r="Q250" s="19">
        <f t="shared" si="13"/>
        <v>0</v>
      </c>
      <c r="R250" s="19">
        <f t="shared" si="14"/>
        <v>0</v>
      </c>
      <c r="S250" s="19">
        <f>IF(Table1[[#This Row],[GPF/NPS]]="GPF",0,ROUND(SUM(Table1[[#This Row],[Basic Of March 21]],J250)*10%,0)*4+ROUND(SUM(N250:O250)*10%,0)*8)</f>
        <v>0</v>
      </c>
      <c r="T250" s="19">
        <f t="shared" si="15"/>
        <v>0</v>
      </c>
      <c r="U250" s="14"/>
    </row>
    <row r="251" spans="1:21" ht="20.100000000000001" customHeight="1" x14ac:dyDescent="0.25">
      <c r="A251" s="20">
        <f>IF(Table1[[#This Row],[Name of Employee]]="","",ROWS($A$1:A246))</f>
        <v>246</v>
      </c>
      <c r="B251" s="16" t="s">
        <v>92</v>
      </c>
      <c r="C251" s="17"/>
      <c r="D251" s="17"/>
      <c r="E251" s="17"/>
      <c r="F251" s="17"/>
      <c r="G251" s="17"/>
      <c r="H251" s="13"/>
      <c r="I251" s="52"/>
      <c r="J251" s="19">
        <f>IF(Table1[[#This Row],[Probation]]="Yes",0,ROUND(Table1[[#This Row],[Basic Of March 21]]*$C$3,0))</f>
        <v>0</v>
      </c>
      <c r="K251" s="19">
        <f>IF(Table1[[#This Row],[Probation]]="YES",0,ROUND(Table1[[#This Row],[Basic Of March 21]]*$H$3,0))</f>
        <v>0</v>
      </c>
      <c r="L251" s="19">
        <f>SUM(J251:K251,Table1[[#This Row],[Basic Of March 21]])</f>
        <v>0</v>
      </c>
      <c r="M251" s="19">
        <f t="shared" si="12"/>
        <v>0</v>
      </c>
      <c r="N251" s="19">
        <f>IF(Table1[[#This Row],[Probation]]="Yes",Table1[[#This Row],[Basic Of March 21]],MROUND(Table1[[#This Row],[Basic Of March 21]]*1.03,100))</f>
        <v>0</v>
      </c>
      <c r="O251" s="19">
        <f>IF(Table1[[#This Row],[Probation]]="Yes",0,ROUND(N251*$C$4,0))</f>
        <v>0</v>
      </c>
      <c r="P251" s="19">
        <f>IF(Table1[[#This Row],[Probation]]="Yes",0,ROUND(N251*$H$4,0))</f>
        <v>0</v>
      </c>
      <c r="Q251" s="19">
        <f t="shared" si="13"/>
        <v>0</v>
      </c>
      <c r="R251" s="19">
        <f t="shared" si="14"/>
        <v>0</v>
      </c>
      <c r="S251" s="19">
        <f>IF(Table1[[#This Row],[GPF/NPS]]="GPF",0,ROUND(SUM(Table1[[#This Row],[Basic Of March 21]],J251)*10%,0)*4+ROUND(SUM(N251:O251)*10%,0)*8)</f>
        <v>0</v>
      </c>
      <c r="T251" s="19">
        <f t="shared" si="15"/>
        <v>0</v>
      </c>
      <c r="U251" s="14"/>
    </row>
    <row r="252" spans="1:21" ht="20.100000000000001" customHeight="1" x14ac:dyDescent="0.25">
      <c r="A252" s="20">
        <f>IF(Table1[[#This Row],[Name of Employee]]="","",ROWS($A$1:A247))</f>
        <v>247</v>
      </c>
      <c r="B252" s="16" t="s">
        <v>93</v>
      </c>
      <c r="C252" s="17"/>
      <c r="D252" s="17"/>
      <c r="E252" s="17"/>
      <c r="F252" s="17"/>
      <c r="G252" s="17"/>
      <c r="H252" s="13"/>
      <c r="I252" s="52"/>
      <c r="J252" s="19">
        <f>IF(Table1[[#This Row],[Probation]]="Yes",0,ROUND(Table1[[#This Row],[Basic Of March 21]]*$C$3,0))</f>
        <v>0</v>
      </c>
      <c r="K252" s="19">
        <f>IF(Table1[[#This Row],[Probation]]="YES",0,ROUND(Table1[[#This Row],[Basic Of March 21]]*$H$3,0))</f>
        <v>0</v>
      </c>
      <c r="L252" s="19">
        <f>SUM(J252:K252,Table1[[#This Row],[Basic Of March 21]])</f>
        <v>0</v>
      </c>
      <c r="M252" s="19">
        <f t="shared" si="12"/>
        <v>0</v>
      </c>
      <c r="N252" s="19">
        <f>IF(Table1[[#This Row],[Probation]]="Yes",Table1[[#This Row],[Basic Of March 21]],MROUND(Table1[[#This Row],[Basic Of March 21]]*1.03,100))</f>
        <v>0</v>
      </c>
      <c r="O252" s="19">
        <f>IF(Table1[[#This Row],[Probation]]="Yes",0,ROUND(N252*$C$4,0))</f>
        <v>0</v>
      </c>
      <c r="P252" s="19">
        <f>IF(Table1[[#This Row],[Probation]]="Yes",0,ROUND(N252*$H$4,0))</f>
        <v>0</v>
      </c>
      <c r="Q252" s="19">
        <f t="shared" si="13"/>
        <v>0</v>
      </c>
      <c r="R252" s="19">
        <f t="shared" si="14"/>
        <v>0</v>
      </c>
      <c r="S252" s="19">
        <f>IF(Table1[[#This Row],[GPF/NPS]]="GPF",0,ROUND(SUM(Table1[[#This Row],[Basic Of March 21]],J252)*10%,0)*4+ROUND(SUM(N252:O252)*10%,0)*8)</f>
        <v>0</v>
      </c>
      <c r="T252" s="19">
        <f t="shared" si="15"/>
        <v>0</v>
      </c>
      <c r="U252" s="14"/>
    </row>
    <row r="253" spans="1:21" ht="20.100000000000001" customHeight="1" x14ac:dyDescent="0.25">
      <c r="A253" s="20">
        <f>IF(Table1[[#This Row],[Name of Employee]]="","",ROWS($A$1:A248))</f>
        <v>248</v>
      </c>
      <c r="B253" s="16" t="s">
        <v>94</v>
      </c>
      <c r="C253" s="17"/>
      <c r="D253" s="17"/>
      <c r="E253" s="17"/>
      <c r="F253" s="17"/>
      <c r="G253" s="17"/>
      <c r="H253" s="13"/>
      <c r="I253" s="52"/>
      <c r="J253" s="19">
        <f>IF(Table1[[#This Row],[Probation]]="Yes",0,ROUND(Table1[[#This Row],[Basic Of March 21]]*$C$3,0))</f>
        <v>0</v>
      </c>
      <c r="K253" s="19">
        <f>IF(Table1[[#This Row],[Probation]]="YES",0,ROUND(Table1[[#This Row],[Basic Of March 21]]*$H$3,0))</f>
        <v>0</v>
      </c>
      <c r="L253" s="19">
        <f>SUM(J253:K253,Table1[[#This Row],[Basic Of March 21]])</f>
        <v>0</v>
      </c>
      <c r="M253" s="19">
        <f t="shared" si="12"/>
        <v>0</v>
      </c>
      <c r="N253" s="19">
        <f>IF(Table1[[#This Row],[Probation]]="Yes",Table1[[#This Row],[Basic Of March 21]],MROUND(Table1[[#This Row],[Basic Of March 21]]*1.03,100))</f>
        <v>0</v>
      </c>
      <c r="O253" s="19">
        <f>IF(Table1[[#This Row],[Probation]]="Yes",0,ROUND(N253*$C$4,0))</f>
        <v>0</v>
      </c>
      <c r="P253" s="19">
        <f>IF(Table1[[#This Row],[Probation]]="Yes",0,ROUND(N253*$H$4,0))</f>
        <v>0</v>
      </c>
      <c r="Q253" s="19">
        <f t="shared" si="13"/>
        <v>0</v>
      </c>
      <c r="R253" s="19">
        <f t="shared" si="14"/>
        <v>0</v>
      </c>
      <c r="S253" s="19">
        <f>IF(Table1[[#This Row],[GPF/NPS]]="GPF",0,ROUND(SUM(Table1[[#This Row],[Basic Of March 21]],J253)*10%,0)*4+ROUND(SUM(N253:O253)*10%,0)*8)</f>
        <v>0</v>
      </c>
      <c r="T253" s="19">
        <f t="shared" si="15"/>
        <v>0</v>
      </c>
      <c r="U253" s="14"/>
    </row>
    <row r="254" spans="1:21" ht="20.100000000000001" customHeight="1" x14ac:dyDescent="0.25">
      <c r="A254" s="20">
        <f>IF(Table1[[#This Row],[Name of Employee]]="","",ROWS($A$1:A249))</f>
        <v>249</v>
      </c>
      <c r="B254" s="16" t="s">
        <v>95</v>
      </c>
      <c r="C254" s="17"/>
      <c r="D254" s="17"/>
      <c r="E254" s="17"/>
      <c r="F254" s="17"/>
      <c r="G254" s="17"/>
      <c r="H254" s="13"/>
      <c r="I254" s="52"/>
      <c r="J254" s="19">
        <f>IF(Table1[[#This Row],[Probation]]="Yes",0,ROUND(Table1[[#This Row],[Basic Of March 21]]*$C$3,0))</f>
        <v>0</v>
      </c>
      <c r="K254" s="19">
        <f>IF(Table1[[#This Row],[Probation]]="YES",0,ROUND(Table1[[#This Row],[Basic Of March 21]]*$H$3,0))</f>
        <v>0</v>
      </c>
      <c r="L254" s="19">
        <f>SUM(J254:K254,Table1[[#This Row],[Basic Of March 21]])</f>
        <v>0</v>
      </c>
      <c r="M254" s="19">
        <f t="shared" si="12"/>
        <v>0</v>
      </c>
      <c r="N254" s="19">
        <f>IF(Table1[[#This Row],[Probation]]="Yes",Table1[[#This Row],[Basic Of March 21]],MROUND(Table1[[#This Row],[Basic Of March 21]]*1.03,100))</f>
        <v>0</v>
      </c>
      <c r="O254" s="19">
        <f>IF(Table1[[#This Row],[Probation]]="Yes",0,ROUND(N254*$C$4,0))</f>
        <v>0</v>
      </c>
      <c r="P254" s="19">
        <f>IF(Table1[[#This Row],[Probation]]="Yes",0,ROUND(N254*$H$4,0))</f>
        <v>0</v>
      </c>
      <c r="Q254" s="19">
        <f t="shared" si="13"/>
        <v>0</v>
      </c>
      <c r="R254" s="19">
        <f t="shared" si="14"/>
        <v>0</v>
      </c>
      <c r="S254" s="19">
        <f>IF(Table1[[#This Row],[GPF/NPS]]="GPF",0,ROUND(SUM(Table1[[#This Row],[Basic Of March 21]],J254)*10%,0)*4+ROUND(SUM(N254:O254)*10%,0)*8)</f>
        <v>0</v>
      </c>
      <c r="T254" s="19">
        <f t="shared" si="15"/>
        <v>0</v>
      </c>
      <c r="U254" s="14"/>
    </row>
    <row r="255" spans="1:21" ht="20.100000000000001" customHeight="1" x14ac:dyDescent="0.25">
      <c r="A255" s="20">
        <f>IF(Table1[[#This Row],[Name of Employee]]="","",ROWS($A$1:A250))</f>
        <v>250</v>
      </c>
      <c r="B255" s="16" t="s">
        <v>96</v>
      </c>
      <c r="C255" s="17"/>
      <c r="D255" s="17"/>
      <c r="E255" s="17"/>
      <c r="F255" s="17"/>
      <c r="G255" s="17"/>
      <c r="H255" s="13"/>
      <c r="I255" s="52"/>
      <c r="J255" s="19">
        <f>IF(Table1[[#This Row],[Probation]]="Yes",0,ROUND(Table1[[#This Row],[Basic Of March 21]]*$C$3,0))</f>
        <v>0</v>
      </c>
      <c r="K255" s="19">
        <f>IF(Table1[[#This Row],[Probation]]="YES",0,ROUND(Table1[[#This Row],[Basic Of March 21]]*$H$3,0))</f>
        <v>0</v>
      </c>
      <c r="L255" s="19">
        <f>SUM(J255:K255,Table1[[#This Row],[Basic Of March 21]])</f>
        <v>0</v>
      </c>
      <c r="M255" s="19">
        <f t="shared" si="12"/>
        <v>0</v>
      </c>
      <c r="N255" s="19">
        <f>IF(Table1[[#This Row],[Probation]]="Yes",Table1[[#This Row],[Basic Of March 21]],MROUND(Table1[[#This Row],[Basic Of March 21]]*1.03,100))</f>
        <v>0</v>
      </c>
      <c r="O255" s="19">
        <f>IF(Table1[[#This Row],[Probation]]="Yes",0,ROUND(N255*$C$4,0))</f>
        <v>0</v>
      </c>
      <c r="P255" s="19">
        <f>IF(Table1[[#This Row],[Probation]]="Yes",0,ROUND(N255*$H$4,0))</f>
        <v>0</v>
      </c>
      <c r="Q255" s="19">
        <f t="shared" si="13"/>
        <v>0</v>
      </c>
      <c r="R255" s="19">
        <f t="shared" si="14"/>
        <v>0</v>
      </c>
      <c r="S255" s="19">
        <f>IF(Table1[[#This Row],[GPF/NPS]]="GPF",0,ROUND(SUM(Table1[[#This Row],[Basic Of March 21]],J255)*10%,0)*4+ROUND(SUM(N255:O255)*10%,0)*8)</f>
        <v>0</v>
      </c>
      <c r="T255" s="19">
        <f t="shared" si="15"/>
        <v>0</v>
      </c>
      <c r="U255" s="14"/>
    </row>
    <row r="256" spans="1:21" ht="20.100000000000001" customHeight="1" x14ac:dyDescent="0.25">
      <c r="A256" s="20">
        <f>IF(Table1[[#This Row],[Name of Employee]]="","",ROWS($A$1:A251))</f>
        <v>251</v>
      </c>
      <c r="B256" s="16" t="s">
        <v>97</v>
      </c>
      <c r="C256" s="17"/>
      <c r="D256" s="17"/>
      <c r="E256" s="17"/>
      <c r="F256" s="17"/>
      <c r="G256" s="17"/>
      <c r="H256" s="13"/>
      <c r="I256" s="52"/>
      <c r="J256" s="19">
        <f>IF(Table1[[#This Row],[Probation]]="Yes",0,ROUND(Table1[[#This Row],[Basic Of March 21]]*$C$3,0))</f>
        <v>0</v>
      </c>
      <c r="K256" s="19">
        <f>IF(Table1[[#This Row],[Probation]]="YES",0,ROUND(Table1[[#This Row],[Basic Of March 21]]*$H$3,0))</f>
        <v>0</v>
      </c>
      <c r="L256" s="19">
        <f>SUM(J256:K256,Table1[[#This Row],[Basic Of March 21]])</f>
        <v>0</v>
      </c>
      <c r="M256" s="19">
        <f t="shared" si="12"/>
        <v>0</v>
      </c>
      <c r="N256" s="19">
        <f>IF(Table1[[#This Row],[Probation]]="Yes",Table1[[#This Row],[Basic Of March 21]],MROUND(Table1[[#This Row],[Basic Of March 21]]*1.03,100))</f>
        <v>0</v>
      </c>
      <c r="O256" s="19">
        <f>IF(Table1[[#This Row],[Probation]]="Yes",0,ROUND(N256*$C$4,0))</f>
        <v>0</v>
      </c>
      <c r="P256" s="19">
        <f>IF(Table1[[#This Row],[Probation]]="Yes",0,ROUND(N256*$H$4,0))</f>
        <v>0</v>
      </c>
      <c r="Q256" s="19">
        <f t="shared" si="13"/>
        <v>0</v>
      </c>
      <c r="R256" s="19">
        <f t="shared" si="14"/>
        <v>0</v>
      </c>
      <c r="S256" s="19">
        <f>IF(Table1[[#This Row],[GPF/NPS]]="GPF",0,ROUND(SUM(Table1[[#This Row],[Basic Of March 21]],J256)*10%,0)*4+ROUND(SUM(N256:O256)*10%,0)*8)</f>
        <v>0</v>
      </c>
      <c r="T256" s="19">
        <f t="shared" si="15"/>
        <v>0</v>
      </c>
      <c r="U256" s="14"/>
    </row>
    <row r="257" spans="1:21" ht="20.100000000000001" customHeight="1" x14ac:dyDescent="0.25">
      <c r="A257" s="20">
        <f>IF(Table1[[#This Row],[Name of Employee]]="","",ROWS($A$1:A252))</f>
        <v>252</v>
      </c>
      <c r="B257" s="16" t="s">
        <v>98</v>
      </c>
      <c r="C257" s="17"/>
      <c r="D257" s="17"/>
      <c r="E257" s="17"/>
      <c r="F257" s="17"/>
      <c r="G257" s="17"/>
      <c r="H257" s="13"/>
      <c r="I257" s="52"/>
      <c r="J257" s="19">
        <f>IF(Table1[[#This Row],[Probation]]="Yes",0,ROUND(Table1[[#This Row],[Basic Of March 21]]*$C$3,0))</f>
        <v>0</v>
      </c>
      <c r="K257" s="19">
        <f>IF(Table1[[#This Row],[Probation]]="YES",0,ROUND(Table1[[#This Row],[Basic Of March 21]]*$H$3,0))</f>
        <v>0</v>
      </c>
      <c r="L257" s="19">
        <f>SUM(J257:K257,Table1[[#This Row],[Basic Of March 21]])</f>
        <v>0</v>
      </c>
      <c r="M257" s="19">
        <f t="shared" si="12"/>
        <v>0</v>
      </c>
      <c r="N257" s="19">
        <f>IF(Table1[[#This Row],[Probation]]="Yes",Table1[[#This Row],[Basic Of March 21]],MROUND(Table1[[#This Row],[Basic Of March 21]]*1.03,100))</f>
        <v>0</v>
      </c>
      <c r="O257" s="19">
        <f>IF(Table1[[#This Row],[Probation]]="Yes",0,ROUND(N257*$C$4,0))</f>
        <v>0</v>
      </c>
      <c r="P257" s="19">
        <f>IF(Table1[[#This Row],[Probation]]="Yes",0,ROUND(N257*$H$4,0))</f>
        <v>0</v>
      </c>
      <c r="Q257" s="19">
        <f t="shared" si="13"/>
        <v>0</v>
      </c>
      <c r="R257" s="19">
        <f t="shared" si="14"/>
        <v>0</v>
      </c>
      <c r="S257" s="19">
        <f>IF(Table1[[#This Row],[GPF/NPS]]="GPF",0,ROUND(SUM(Table1[[#This Row],[Basic Of March 21]],J257)*10%,0)*4+ROUND(SUM(N257:O257)*10%,0)*8)</f>
        <v>0</v>
      </c>
      <c r="T257" s="19">
        <f t="shared" si="15"/>
        <v>0</v>
      </c>
      <c r="U257" s="14"/>
    </row>
    <row r="258" spans="1:21" ht="20.100000000000001" customHeight="1" x14ac:dyDescent="0.25">
      <c r="A258" s="20">
        <f>IF(Table1[[#This Row],[Name of Employee]]="","",ROWS($A$1:A253))</f>
        <v>253</v>
      </c>
      <c r="B258" s="16" t="s">
        <v>109</v>
      </c>
      <c r="C258" s="17"/>
      <c r="D258" s="17"/>
      <c r="E258" s="17"/>
      <c r="F258" s="17"/>
      <c r="G258" s="17"/>
      <c r="H258" s="13"/>
      <c r="I258" s="52"/>
      <c r="J258" s="19">
        <f>IF(Table1[[#This Row],[Probation]]="Yes",0,ROUND(Table1[[#This Row],[Basic Of March 21]]*$C$3,0))</f>
        <v>0</v>
      </c>
      <c r="K258" s="19">
        <f>IF(Table1[[#This Row],[Probation]]="YES",0,ROUND(Table1[[#This Row],[Basic Of March 21]]*$H$3,0))</f>
        <v>0</v>
      </c>
      <c r="L258" s="19">
        <f>SUM(J258:K258,Table1[[#This Row],[Basic Of March 21]])</f>
        <v>0</v>
      </c>
      <c r="M258" s="19">
        <f t="shared" si="12"/>
        <v>0</v>
      </c>
      <c r="N258" s="19">
        <f>IF(Table1[[#This Row],[Probation]]="Yes",Table1[[#This Row],[Basic Of March 21]],MROUND(Table1[[#This Row],[Basic Of March 21]]*1.03,100))</f>
        <v>0</v>
      </c>
      <c r="O258" s="19">
        <f>IF(Table1[[#This Row],[Probation]]="Yes",0,ROUND(N258*$C$4,0))</f>
        <v>0</v>
      </c>
      <c r="P258" s="19">
        <f>IF(Table1[[#This Row],[Probation]]="Yes",0,ROUND(N258*$H$4,0))</f>
        <v>0</v>
      </c>
      <c r="Q258" s="19">
        <f t="shared" si="13"/>
        <v>0</v>
      </c>
      <c r="R258" s="19">
        <f t="shared" si="14"/>
        <v>0</v>
      </c>
      <c r="S258" s="19">
        <f>IF(Table1[[#This Row],[GPF/NPS]]="GPF",0,ROUND(SUM(Table1[[#This Row],[Basic Of March 21]],J258)*10%,0)*4+ROUND(SUM(N258:O258)*10%,0)*8)</f>
        <v>0</v>
      </c>
      <c r="T258" s="19">
        <f t="shared" si="15"/>
        <v>0</v>
      </c>
      <c r="U258" s="14"/>
    </row>
    <row r="259" spans="1:21" ht="20.100000000000001" customHeight="1" x14ac:dyDescent="0.25">
      <c r="A259" s="20">
        <f>IF(Table1[[#This Row],[Name of Employee]]="","",ROWS($A$1:A254))</f>
        <v>254</v>
      </c>
      <c r="B259" s="16" t="s">
        <v>99</v>
      </c>
      <c r="C259" s="17"/>
      <c r="D259" s="17"/>
      <c r="E259" s="17"/>
      <c r="F259" s="17"/>
      <c r="G259" s="17"/>
      <c r="H259" s="13"/>
      <c r="I259" s="52"/>
      <c r="J259" s="19">
        <f>IF(Table1[[#This Row],[Probation]]="Yes",0,ROUND(Table1[[#This Row],[Basic Of March 21]]*$C$3,0))</f>
        <v>0</v>
      </c>
      <c r="K259" s="19">
        <f>IF(Table1[[#This Row],[Probation]]="YES",0,ROUND(Table1[[#This Row],[Basic Of March 21]]*$H$3,0))</f>
        <v>0</v>
      </c>
      <c r="L259" s="19">
        <f>SUM(J259:K259,Table1[[#This Row],[Basic Of March 21]])</f>
        <v>0</v>
      </c>
      <c r="M259" s="19">
        <f t="shared" si="12"/>
        <v>0</v>
      </c>
      <c r="N259" s="19">
        <f>IF(Table1[[#This Row],[Probation]]="Yes",Table1[[#This Row],[Basic Of March 21]],MROUND(Table1[[#This Row],[Basic Of March 21]]*1.03,100))</f>
        <v>0</v>
      </c>
      <c r="O259" s="19">
        <f>IF(Table1[[#This Row],[Probation]]="Yes",0,ROUND(N259*$C$4,0))</f>
        <v>0</v>
      </c>
      <c r="P259" s="19">
        <f>IF(Table1[[#This Row],[Probation]]="Yes",0,ROUND(N259*$H$4,0))</f>
        <v>0</v>
      </c>
      <c r="Q259" s="19">
        <f t="shared" si="13"/>
        <v>0</v>
      </c>
      <c r="R259" s="19">
        <f t="shared" si="14"/>
        <v>0</v>
      </c>
      <c r="S259" s="19">
        <f>IF(Table1[[#This Row],[GPF/NPS]]="GPF",0,ROUND(SUM(Table1[[#This Row],[Basic Of March 21]],J259)*10%,0)*4+ROUND(SUM(N259:O259)*10%,0)*8)</f>
        <v>0</v>
      </c>
      <c r="T259" s="19">
        <f t="shared" si="15"/>
        <v>0</v>
      </c>
      <c r="U259" s="14"/>
    </row>
    <row r="260" spans="1:21" ht="20.100000000000001" customHeight="1" x14ac:dyDescent="0.25">
      <c r="A260" s="20">
        <f>IF(Table1[[#This Row],[Name of Employee]]="","",ROWS($A$1:A255))</f>
        <v>255</v>
      </c>
      <c r="B260" s="16" t="s">
        <v>100</v>
      </c>
      <c r="C260" s="17"/>
      <c r="D260" s="17"/>
      <c r="E260" s="17"/>
      <c r="F260" s="17"/>
      <c r="G260" s="17"/>
      <c r="H260" s="13"/>
      <c r="I260" s="52"/>
      <c r="J260" s="19">
        <f>IF(Table1[[#This Row],[Probation]]="Yes",0,ROUND(Table1[[#This Row],[Basic Of March 21]]*$C$3,0))</f>
        <v>0</v>
      </c>
      <c r="K260" s="19">
        <f>IF(Table1[[#This Row],[Probation]]="YES",0,ROUND(Table1[[#This Row],[Basic Of March 21]]*$H$3,0))</f>
        <v>0</v>
      </c>
      <c r="L260" s="19">
        <f>SUM(J260:K260,Table1[[#This Row],[Basic Of March 21]])</f>
        <v>0</v>
      </c>
      <c r="M260" s="19">
        <f t="shared" si="12"/>
        <v>0</v>
      </c>
      <c r="N260" s="19">
        <f>IF(Table1[[#This Row],[Probation]]="Yes",Table1[[#This Row],[Basic Of March 21]],MROUND(Table1[[#This Row],[Basic Of March 21]]*1.03,100))</f>
        <v>0</v>
      </c>
      <c r="O260" s="19">
        <f>IF(Table1[[#This Row],[Probation]]="Yes",0,ROUND(N260*$C$4,0))</f>
        <v>0</v>
      </c>
      <c r="P260" s="19">
        <f>IF(Table1[[#This Row],[Probation]]="Yes",0,ROUND(N260*$H$4,0))</f>
        <v>0</v>
      </c>
      <c r="Q260" s="19">
        <f t="shared" si="13"/>
        <v>0</v>
      </c>
      <c r="R260" s="19">
        <f t="shared" si="14"/>
        <v>0</v>
      </c>
      <c r="S260" s="19">
        <f>IF(Table1[[#This Row],[GPF/NPS]]="GPF",0,ROUND(SUM(Table1[[#This Row],[Basic Of March 21]],J260)*10%,0)*4+ROUND(SUM(N260:O260)*10%,0)*8)</f>
        <v>0</v>
      </c>
      <c r="T260" s="19">
        <f t="shared" si="15"/>
        <v>0</v>
      </c>
      <c r="U260" s="14"/>
    </row>
    <row r="261" spans="1:21" ht="20.100000000000001" customHeight="1" x14ac:dyDescent="0.25">
      <c r="A261" s="20">
        <f>IF(Table1[[#This Row],[Name of Employee]]="","",ROWS($A$1:A256))</f>
        <v>256</v>
      </c>
      <c r="B261" s="16" t="s">
        <v>101</v>
      </c>
      <c r="C261" s="17"/>
      <c r="D261" s="17"/>
      <c r="E261" s="17"/>
      <c r="F261" s="17"/>
      <c r="G261" s="17"/>
      <c r="H261" s="13"/>
      <c r="I261" s="52"/>
      <c r="J261" s="19">
        <f>IF(Table1[[#This Row],[Probation]]="Yes",0,ROUND(Table1[[#This Row],[Basic Of March 21]]*$C$3,0))</f>
        <v>0</v>
      </c>
      <c r="K261" s="19">
        <f>IF(Table1[[#This Row],[Probation]]="YES",0,ROUND(Table1[[#This Row],[Basic Of March 21]]*$H$3,0))</f>
        <v>0</v>
      </c>
      <c r="L261" s="19">
        <f>SUM(J261:K261,Table1[[#This Row],[Basic Of March 21]])</f>
        <v>0</v>
      </c>
      <c r="M261" s="19">
        <f t="shared" si="12"/>
        <v>0</v>
      </c>
      <c r="N261" s="19">
        <f>IF(Table1[[#This Row],[Probation]]="Yes",Table1[[#This Row],[Basic Of March 21]],MROUND(Table1[[#This Row],[Basic Of March 21]]*1.03,100))</f>
        <v>0</v>
      </c>
      <c r="O261" s="19">
        <f>IF(Table1[[#This Row],[Probation]]="Yes",0,ROUND(N261*$C$4,0))</f>
        <v>0</v>
      </c>
      <c r="P261" s="19">
        <f>IF(Table1[[#This Row],[Probation]]="Yes",0,ROUND(N261*$H$4,0))</f>
        <v>0</v>
      </c>
      <c r="Q261" s="19">
        <f t="shared" si="13"/>
        <v>0</v>
      </c>
      <c r="R261" s="19">
        <f t="shared" si="14"/>
        <v>0</v>
      </c>
      <c r="S261" s="19">
        <f>IF(Table1[[#This Row],[GPF/NPS]]="GPF",0,ROUND(SUM(Table1[[#This Row],[Basic Of March 21]],J261)*10%,0)*4+ROUND(SUM(N261:O261)*10%,0)*8)</f>
        <v>0</v>
      </c>
      <c r="T261" s="19">
        <f t="shared" si="15"/>
        <v>0</v>
      </c>
      <c r="U261" s="14"/>
    </row>
    <row r="262" spans="1:21" ht="20.100000000000001" customHeight="1" x14ac:dyDescent="0.25">
      <c r="A262" s="20">
        <f>IF(Table1[[#This Row],[Name of Employee]]="","",ROWS($A$1:A257))</f>
        <v>257</v>
      </c>
      <c r="B262" s="16" t="s">
        <v>102</v>
      </c>
      <c r="C262" s="17"/>
      <c r="D262" s="17"/>
      <c r="E262" s="17"/>
      <c r="F262" s="17"/>
      <c r="G262" s="17"/>
      <c r="H262" s="13"/>
      <c r="I262" s="52"/>
      <c r="J262" s="19">
        <f>IF(Table1[[#This Row],[Probation]]="Yes",0,ROUND(Table1[[#This Row],[Basic Of March 21]]*$C$3,0))</f>
        <v>0</v>
      </c>
      <c r="K262" s="19">
        <f>IF(Table1[[#This Row],[Probation]]="YES",0,ROUND(Table1[[#This Row],[Basic Of March 21]]*$H$3,0))</f>
        <v>0</v>
      </c>
      <c r="L262" s="19">
        <f>SUM(J262:K262,Table1[[#This Row],[Basic Of March 21]])</f>
        <v>0</v>
      </c>
      <c r="M262" s="19">
        <f t="shared" si="12"/>
        <v>0</v>
      </c>
      <c r="N262" s="19">
        <f>IF(Table1[[#This Row],[Probation]]="Yes",Table1[[#This Row],[Basic Of March 21]],MROUND(Table1[[#This Row],[Basic Of March 21]]*1.03,100))</f>
        <v>0</v>
      </c>
      <c r="O262" s="19">
        <f>IF(Table1[[#This Row],[Probation]]="Yes",0,ROUND(N262*$C$4,0))</f>
        <v>0</v>
      </c>
      <c r="P262" s="19">
        <f>IF(Table1[[#This Row],[Probation]]="Yes",0,ROUND(N262*$H$4,0))</f>
        <v>0</v>
      </c>
      <c r="Q262" s="19">
        <f t="shared" si="13"/>
        <v>0</v>
      </c>
      <c r="R262" s="19">
        <f t="shared" si="14"/>
        <v>0</v>
      </c>
      <c r="S262" s="19">
        <f>IF(Table1[[#This Row],[GPF/NPS]]="GPF",0,ROUND(SUM(Table1[[#This Row],[Basic Of March 21]],J262)*10%,0)*4+ROUND(SUM(N262:O262)*10%,0)*8)</f>
        <v>0</v>
      </c>
      <c r="T262" s="19">
        <f t="shared" si="15"/>
        <v>0</v>
      </c>
      <c r="U262" s="14"/>
    </row>
    <row r="263" spans="1:21" ht="20.100000000000001" customHeight="1" x14ac:dyDescent="0.25">
      <c r="A263" s="20">
        <f>IF(Table1[[#This Row],[Name of Employee]]="","",ROWS($A$1:A258))</f>
        <v>258</v>
      </c>
      <c r="B263" s="16" t="s">
        <v>103</v>
      </c>
      <c r="C263" s="17"/>
      <c r="D263" s="17"/>
      <c r="E263" s="17"/>
      <c r="F263" s="17"/>
      <c r="G263" s="17"/>
      <c r="H263" s="13"/>
      <c r="I263" s="52"/>
      <c r="J263" s="19">
        <f>IF(Table1[[#This Row],[Probation]]="Yes",0,ROUND(Table1[[#This Row],[Basic Of March 21]]*$C$3,0))</f>
        <v>0</v>
      </c>
      <c r="K263" s="19">
        <f>IF(Table1[[#This Row],[Probation]]="YES",0,ROUND(Table1[[#This Row],[Basic Of March 21]]*$H$3,0))</f>
        <v>0</v>
      </c>
      <c r="L263" s="19">
        <f>SUM(J263:K263,Table1[[#This Row],[Basic Of March 21]])</f>
        <v>0</v>
      </c>
      <c r="M263" s="19">
        <f t="shared" ref="M263:M321" si="16">L263*4</f>
        <v>0</v>
      </c>
      <c r="N263" s="19">
        <f>IF(Table1[[#This Row],[Probation]]="Yes",Table1[[#This Row],[Basic Of March 21]],MROUND(Table1[[#This Row],[Basic Of March 21]]*1.03,100))</f>
        <v>0</v>
      </c>
      <c r="O263" s="19">
        <f>IF(Table1[[#This Row],[Probation]]="Yes",0,ROUND(N263*$C$4,0))</f>
        <v>0</v>
      </c>
      <c r="P263" s="19">
        <f>IF(Table1[[#This Row],[Probation]]="Yes",0,ROUND(N263*$H$4,0))</f>
        <v>0</v>
      </c>
      <c r="Q263" s="19">
        <f t="shared" ref="Q263:Q321" si="17">SUM(N263:P263)</f>
        <v>0</v>
      </c>
      <c r="R263" s="19">
        <f t="shared" ref="R263:R321" si="18">Q263*8</f>
        <v>0</v>
      </c>
      <c r="S263" s="19">
        <f>IF(Table1[[#This Row],[GPF/NPS]]="GPF",0,ROUND(SUM(Table1[[#This Row],[Basic Of March 21]],J263)*10%,0)*4+ROUND(SUM(N263:O263)*10%,0)*8)</f>
        <v>0</v>
      </c>
      <c r="T263" s="19">
        <f t="shared" ref="T263:T321" si="19">SUM(M263,R263:S263)</f>
        <v>0</v>
      </c>
      <c r="U263" s="14"/>
    </row>
    <row r="264" spans="1:21" ht="20.100000000000001" customHeight="1" x14ac:dyDescent="0.25">
      <c r="A264" s="20">
        <f>IF(Table1[[#This Row],[Name of Employee]]="","",ROWS($A$1:A259))</f>
        <v>259</v>
      </c>
      <c r="B264" s="16" t="s">
        <v>104</v>
      </c>
      <c r="C264" s="17"/>
      <c r="D264" s="17"/>
      <c r="E264" s="17"/>
      <c r="F264" s="17"/>
      <c r="G264" s="17"/>
      <c r="H264" s="13"/>
      <c r="I264" s="52"/>
      <c r="J264" s="19">
        <f>IF(Table1[[#This Row],[Probation]]="Yes",0,ROUND(Table1[[#This Row],[Basic Of March 21]]*$C$3,0))</f>
        <v>0</v>
      </c>
      <c r="K264" s="19">
        <f>IF(Table1[[#This Row],[Probation]]="YES",0,ROUND(Table1[[#This Row],[Basic Of March 21]]*$H$3,0))</f>
        <v>0</v>
      </c>
      <c r="L264" s="19">
        <f>SUM(J264:K264,Table1[[#This Row],[Basic Of March 21]])</f>
        <v>0</v>
      </c>
      <c r="M264" s="19">
        <f t="shared" si="16"/>
        <v>0</v>
      </c>
      <c r="N264" s="19">
        <f>IF(Table1[[#This Row],[Probation]]="Yes",Table1[[#This Row],[Basic Of March 21]],MROUND(Table1[[#This Row],[Basic Of March 21]]*1.03,100))</f>
        <v>0</v>
      </c>
      <c r="O264" s="19">
        <f>IF(Table1[[#This Row],[Probation]]="Yes",0,ROUND(N264*$C$4,0))</f>
        <v>0</v>
      </c>
      <c r="P264" s="19">
        <f>IF(Table1[[#This Row],[Probation]]="Yes",0,ROUND(N264*$H$4,0))</f>
        <v>0</v>
      </c>
      <c r="Q264" s="19">
        <f t="shared" si="17"/>
        <v>0</v>
      </c>
      <c r="R264" s="19">
        <f t="shared" si="18"/>
        <v>0</v>
      </c>
      <c r="S264" s="19">
        <f>IF(Table1[[#This Row],[GPF/NPS]]="GPF",0,ROUND(SUM(Table1[[#This Row],[Basic Of March 21]],J264)*10%,0)*4+ROUND(SUM(N264:O264)*10%,0)*8)</f>
        <v>0</v>
      </c>
      <c r="T264" s="19">
        <f t="shared" si="19"/>
        <v>0</v>
      </c>
      <c r="U264" s="14"/>
    </row>
    <row r="265" spans="1:21" ht="20.100000000000001" customHeight="1" x14ac:dyDescent="0.25">
      <c r="A265" s="20">
        <f>IF(Table1[[#This Row],[Name of Employee]]="","",ROWS($A$1:A260))</f>
        <v>260</v>
      </c>
      <c r="B265" s="16" t="s">
        <v>105</v>
      </c>
      <c r="C265" s="17"/>
      <c r="D265" s="17"/>
      <c r="E265" s="17"/>
      <c r="F265" s="17"/>
      <c r="G265" s="17"/>
      <c r="H265" s="13"/>
      <c r="I265" s="52"/>
      <c r="J265" s="19">
        <f>IF(Table1[[#This Row],[Probation]]="Yes",0,ROUND(Table1[[#This Row],[Basic Of March 21]]*$C$3,0))</f>
        <v>0</v>
      </c>
      <c r="K265" s="19">
        <f>IF(Table1[[#This Row],[Probation]]="YES",0,ROUND(Table1[[#This Row],[Basic Of March 21]]*$H$3,0))</f>
        <v>0</v>
      </c>
      <c r="L265" s="19">
        <f>SUM(J265:K265,Table1[[#This Row],[Basic Of March 21]])</f>
        <v>0</v>
      </c>
      <c r="M265" s="19">
        <f t="shared" si="16"/>
        <v>0</v>
      </c>
      <c r="N265" s="19">
        <f>IF(Table1[[#This Row],[Probation]]="Yes",Table1[[#This Row],[Basic Of March 21]],MROUND(Table1[[#This Row],[Basic Of March 21]]*1.03,100))</f>
        <v>0</v>
      </c>
      <c r="O265" s="19">
        <f>IF(Table1[[#This Row],[Probation]]="Yes",0,ROUND(N265*$C$4,0))</f>
        <v>0</v>
      </c>
      <c r="P265" s="19">
        <f>IF(Table1[[#This Row],[Probation]]="Yes",0,ROUND(N265*$H$4,0))</f>
        <v>0</v>
      </c>
      <c r="Q265" s="19">
        <f t="shared" si="17"/>
        <v>0</v>
      </c>
      <c r="R265" s="19">
        <f t="shared" si="18"/>
        <v>0</v>
      </c>
      <c r="S265" s="19">
        <f>IF(Table1[[#This Row],[GPF/NPS]]="GPF",0,ROUND(SUM(Table1[[#This Row],[Basic Of March 21]],J265)*10%,0)*4+ROUND(SUM(N265:O265)*10%,0)*8)</f>
        <v>0</v>
      </c>
      <c r="T265" s="19">
        <f t="shared" si="19"/>
        <v>0</v>
      </c>
      <c r="U265" s="14"/>
    </row>
    <row r="266" spans="1:21" ht="20.100000000000001" customHeight="1" x14ac:dyDescent="0.25">
      <c r="A266" s="20">
        <f>IF(Table1[[#This Row],[Name of Employee]]="","",ROWS($A$1:A261))</f>
        <v>261</v>
      </c>
      <c r="B266" s="16" t="s">
        <v>106</v>
      </c>
      <c r="C266" s="17"/>
      <c r="D266" s="17"/>
      <c r="E266" s="17"/>
      <c r="F266" s="17"/>
      <c r="G266" s="17"/>
      <c r="H266" s="13"/>
      <c r="I266" s="52"/>
      <c r="J266" s="19">
        <f>IF(Table1[[#This Row],[Probation]]="Yes",0,ROUND(Table1[[#This Row],[Basic Of March 21]]*$C$3,0))</f>
        <v>0</v>
      </c>
      <c r="K266" s="19">
        <f>IF(Table1[[#This Row],[Probation]]="YES",0,ROUND(Table1[[#This Row],[Basic Of March 21]]*$H$3,0))</f>
        <v>0</v>
      </c>
      <c r="L266" s="19">
        <f>SUM(J266:K266,Table1[[#This Row],[Basic Of March 21]])</f>
        <v>0</v>
      </c>
      <c r="M266" s="19">
        <f t="shared" si="16"/>
        <v>0</v>
      </c>
      <c r="N266" s="19">
        <f>IF(Table1[[#This Row],[Probation]]="Yes",Table1[[#This Row],[Basic Of March 21]],MROUND(Table1[[#This Row],[Basic Of March 21]]*1.03,100))</f>
        <v>0</v>
      </c>
      <c r="O266" s="19">
        <f>IF(Table1[[#This Row],[Probation]]="Yes",0,ROUND(N266*$C$4,0))</f>
        <v>0</v>
      </c>
      <c r="P266" s="19">
        <f>IF(Table1[[#This Row],[Probation]]="Yes",0,ROUND(N266*$H$4,0))</f>
        <v>0</v>
      </c>
      <c r="Q266" s="19">
        <f t="shared" si="17"/>
        <v>0</v>
      </c>
      <c r="R266" s="19">
        <f t="shared" si="18"/>
        <v>0</v>
      </c>
      <c r="S266" s="19">
        <f>IF(Table1[[#This Row],[GPF/NPS]]="GPF",0,ROUND(SUM(Table1[[#This Row],[Basic Of March 21]],J266)*10%,0)*4+ROUND(SUM(N266:O266)*10%,0)*8)</f>
        <v>0</v>
      </c>
      <c r="T266" s="19">
        <f t="shared" si="19"/>
        <v>0</v>
      </c>
      <c r="U266" s="14"/>
    </row>
    <row r="267" spans="1:21" ht="20.100000000000001" customHeight="1" x14ac:dyDescent="0.25">
      <c r="A267" s="20">
        <f>IF(Table1[[#This Row],[Name of Employee]]="","",ROWS($A$1:A262))</f>
        <v>262</v>
      </c>
      <c r="B267" s="16" t="s">
        <v>107</v>
      </c>
      <c r="C267" s="17"/>
      <c r="D267" s="17"/>
      <c r="E267" s="17"/>
      <c r="F267" s="17"/>
      <c r="G267" s="17"/>
      <c r="H267" s="13"/>
      <c r="I267" s="52"/>
      <c r="J267" s="19">
        <f>IF(Table1[[#This Row],[Probation]]="Yes",0,ROUND(Table1[[#This Row],[Basic Of March 21]]*$C$3,0))</f>
        <v>0</v>
      </c>
      <c r="K267" s="19">
        <f>IF(Table1[[#This Row],[Probation]]="YES",0,ROUND(Table1[[#This Row],[Basic Of March 21]]*$H$3,0))</f>
        <v>0</v>
      </c>
      <c r="L267" s="19">
        <f>SUM(J267:K267,Table1[[#This Row],[Basic Of March 21]])</f>
        <v>0</v>
      </c>
      <c r="M267" s="19">
        <f t="shared" si="16"/>
        <v>0</v>
      </c>
      <c r="N267" s="19">
        <f>IF(Table1[[#This Row],[Probation]]="Yes",Table1[[#This Row],[Basic Of March 21]],MROUND(Table1[[#This Row],[Basic Of March 21]]*1.03,100))</f>
        <v>0</v>
      </c>
      <c r="O267" s="19">
        <f>IF(Table1[[#This Row],[Probation]]="Yes",0,ROUND(N267*$C$4,0))</f>
        <v>0</v>
      </c>
      <c r="P267" s="19">
        <f>IF(Table1[[#This Row],[Probation]]="Yes",0,ROUND(N267*$H$4,0))</f>
        <v>0</v>
      </c>
      <c r="Q267" s="19">
        <f t="shared" si="17"/>
        <v>0</v>
      </c>
      <c r="R267" s="19">
        <f t="shared" si="18"/>
        <v>0</v>
      </c>
      <c r="S267" s="19">
        <f>IF(Table1[[#This Row],[GPF/NPS]]="GPF",0,ROUND(SUM(Table1[[#This Row],[Basic Of March 21]],J267)*10%,0)*4+ROUND(SUM(N267:O267)*10%,0)*8)</f>
        <v>0</v>
      </c>
      <c r="T267" s="19">
        <f t="shared" si="19"/>
        <v>0</v>
      </c>
      <c r="U267" s="14"/>
    </row>
    <row r="268" spans="1:21" ht="20.100000000000001" customHeight="1" x14ac:dyDescent="0.25">
      <c r="A268" s="20">
        <f>IF(Table1[[#This Row],[Name of Employee]]="","",ROWS($A$1:A263))</f>
        <v>263</v>
      </c>
      <c r="B268" s="16" t="s">
        <v>108</v>
      </c>
      <c r="C268" s="17"/>
      <c r="D268" s="17"/>
      <c r="E268" s="17"/>
      <c r="F268" s="17"/>
      <c r="G268" s="17"/>
      <c r="H268" s="13"/>
      <c r="I268" s="52"/>
      <c r="J268" s="19">
        <f>IF(Table1[[#This Row],[Probation]]="Yes",0,ROUND(Table1[[#This Row],[Basic Of March 21]]*$C$3,0))</f>
        <v>0</v>
      </c>
      <c r="K268" s="19">
        <f>IF(Table1[[#This Row],[Probation]]="YES",0,ROUND(Table1[[#This Row],[Basic Of March 21]]*$H$3,0))</f>
        <v>0</v>
      </c>
      <c r="L268" s="19">
        <f>SUM(J268:K268,Table1[[#This Row],[Basic Of March 21]])</f>
        <v>0</v>
      </c>
      <c r="M268" s="19">
        <f t="shared" si="16"/>
        <v>0</v>
      </c>
      <c r="N268" s="19">
        <f>IF(Table1[[#This Row],[Probation]]="Yes",Table1[[#This Row],[Basic Of March 21]],MROUND(Table1[[#This Row],[Basic Of March 21]]*1.03,100))</f>
        <v>0</v>
      </c>
      <c r="O268" s="19">
        <f>IF(Table1[[#This Row],[Probation]]="Yes",0,ROUND(N268*$C$4,0))</f>
        <v>0</v>
      </c>
      <c r="P268" s="19">
        <f>IF(Table1[[#This Row],[Probation]]="Yes",0,ROUND(N268*$H$4,0))</f>
        <v>0</v>
      </c>
      <c r="Q268" s="19">
        <f t="shared" si="17"/>
        <v>0</v>
      </c>
      <c r="R268" s="19">
        <f t="shared" si="18"/>
        <v>0</v>
      </c>
      <c r="S268" s="19">
        <f>IF(Table1[[#This Row],[GPF/NPS]]="GPF",0,ROUND(SUM(Table1[[#This Row],[Basic Of March 21]],J268)*10%,0)*4+ROUND(SUM(N268:O268)*10%,0)*8)</f>
        <v>0</v>
      </c>
      <c r="T268" s="19">
        <f t="shared" si="19"/>
        <v>0</v>
      </c>
      <c r="U268" s="14"/>
    </row>
    <row r="269" spans="1:21" ht="20.100000000000001" customHeight="1" x14ac:dyDescent="0.25">
      <c r="A269" s="20">
        <f>IF(Table1[[#This Row],[Name of Employee]]="","",ROWS($A$1:A264))</f>
        <v>264</v>
      </c>
      <c r="B269" s="16" t="s">
        <v>84</v>
      </c>
      <c r="C269" s="17"/>
      <c r="D269" s="17"/>
      <c r="E269" s="17"/>
      <c r="F269" s="17"/>
      <c r="G269" s="17"/>
      <c r="H269" s="13"/>
      <c r="I269" s="52"/>
      <c r="J269" s="19">
        <f>IF(Table1[[#This Row],[Probation]]="Yes",0,ROUND(Table1[[#This Row],[Basic Of March 21]]*$C$3,0))</f>
        <v>0</v>
      </c>
      <c r="K269" s="19">
        <f>IF(Table1[[#This Row],[Probation]]="YES",0,ROUND(Table1[[#This Row],[Basic Of March 21]]*$H$3,0))</f>
        <v>0</v>
      </c>
      <c r="L269" s="19">
        <f>SUM(J269:K269,Table1[[#This Row],[Basic Of March 21]])</f>
        <v>0</v>
      </c>
      <c r="M269" s="19">
        <f t="shared" si="16"/>
        <v>0</v>
      </c>
      <c r="N269" s="19">
        <f>IF(Table1[[#This Row],[Probation]]="Yes",Table1[[#This Row],[Basic Of March 21]],MROUND(Table1[[#This Row],[Basic Of March 21]]*1.03,100))</f>
        <v>0</v>
      </c>
      <c r="O269" s="19">
        <f>IF(Table1[[#This Row],[Probation]]="Yes",0,ROUND(N269*$C$4,0))</f>
        <v>0</v>
      </c>
      <c r="P269" s="19">
        <f>IF(Table1[[#This Row],[Probation]]="Yes",0,ROUND(N269*$H$4,0))</f>
        <v>0</v>
      </c>
      <c r="Q269" s="19">
        <f t="shared" si="17"/>
        <v>0</v>
      </c>
      <c r="R269" s="19">
        <f t="shared" si="18"/>
        <v>0</v>
      </c>
      <c r="S269" s="19">
        <f>IF(Table1[[#This Row],[GPF/NPS]]="GPF",0,ROUND(SUM(Table1[[#This Row],[Basic Of March 21]],J269)*10%,0)*4+ROUND(SUM(N269:O269)*10%,0)*8)</f>
        <v>0</v>
      </c>
      <c r="T269" s="19">
        <f t="shared" si="19"/>
        <v>0</v>
      </c>
      <c r="U269" s="14"/>
    </row>
    <row r="270" spans="1:21" ht="20.100000000000001" customHeight="1" x14ac:dyDescent="0.25">
      <c r="A270" s="20">
        <f>IF(Table1[[#This Row],[Name of Employee]]="","",ROWS($A$1:A265))</f>
        <v>265</v>
      </c>
      <c r="B270" s="16" t="s">
        <v>85</v>
      </c>
      <c r="C270" s="17"/>
      <c r="D270" s="17"/>
      <c r="E270" s="17"/>
      <c r="F270" s="17"/>
      <c r="G270" s="17"/>
      <c r="H270" s="13"/>
      <c r="I270" s="52"/>
      <c r="J270" s="19">
        <f>IF(Table1[[#This Row],[Probation]]="Yes",0,ROUND(Table1[[#This Row],[Basic Of March 21]]*$C$3,0))</f>
        <v>0</v>
      </c>
      <c r="K270" s="19">
        <f>IF(Table1[[#This Row],[Probation]]="YES",0,ROUND(Table1[[#This Row],[Basic Of March 21]]*$H$3,0))</f>
        <v>0</v>
      </c>
      <c r="L270" s="19">
        <f>SUM(J270:K270,Table1[[#This Row],[Basic Of March 21]])</f>
        <v>0</v>
      </c>
      <c r="M270" s="19">
        <f t="shared" si="16"/>
        <v>0</v>
      </c>
      <c r="N270" s="19">
        <f>IF(Table1[[#This Row],[Probation]]="Yes",Table1[[#This Row],[Basic Of March 21]],MROUND(Table1[[#This Row],[Basic Of March 21]]*1.03,100))</f>
        <v>0</v>
      </c>
      <c r="O270" s="19">
        <f>IF(Table1[[#This Row],[Probation]]="Yes",0,ROUND(N270*$C$4,0))</f>
        <v>0</v>
      </c>
      <c r="P270" s="19">
        <f>IF(Table1[[#This Row],[Probation]]="Yes",0,ROUND(N270*$H$4,0))</f>
        <v>0</v>
      </c>
      <c r="Q270" s="19">
        <f t="shared" si="17"/>
        <v>0</v>
      </c>
      <c r="R270" s="19">
        <f t="shared" si="18"/>
        <v>0</v>
      </c>
      <c r="S270" s="19">
        <f>IF(Table1[[#This Row],[GPF/NPS]]="GPF",0,ROUND(SUM(Table1[[#This Row],[Basic Of March 21]],J270)*10%,0)*4+ROUND(SUM(N270:O270)*10%,0)*8)</f>
        <v>0</v>
      </c>
      <c r="T270" s="19">
        <f t="shared" si="19"/>
        <v>0</v>
      </c>
      <c r="U270" s="14"/>
    </row>
    <row r="271" spans="1:21" ht="20.100000000000001" customHeight="1" x14ac:dyDescent="0.25">
      <c r="A271" s="20">
        <f>IF(Table1[[#This Row],[Name of Employee]]="","",ROWS($A$1:A266))</f>
        <v>266</v>
      </c>
      <c r="B271" s="16" t="s">
        <v>86</v>
      </c>
      <c r="C271" s="17"/>
      <c r="D271" s="17"/>
      <c r="E271" s="17"/>
      <c r="F271" s="17"/>
      <c r="G271" s="17"/>
      <c r="H271" s="13"/>
      <c r="I271" s="52"/>
      <c r="J271" s="19">
        <f>IF(Table1[[#This Row],[Probation]]="Yes",0,ROUND(Table1[[#This Row],[Basic Of March 21]]*$C$3,0))</f>
        <v>0</v>
      </c>
      <c r="K271" s="19">
        <f>IF(Table1[[#This Row],[Probation]]="YES",0,ROUND(Table1[[#This Row],[Basic Of March 21]]*$H$3,0))</f>
        <v>0</v>
      </c>
      <c r="L271" s="19">
        <f>SUM(J271:K271,Table1[[#This Row],[Basic Of March 21]])</f>
        <v>0</v>
      </c>
      <c r="M271" s="19">
        <f t="shared" si="16"/>
        <v>0</v>
      </c>
      <c r="N271" s="19">
        <f>IF(Table1[[#This Row],[Probation]]="Yes",Table1[[#This Row],[Basic Of March 21]],MROUND(Table1[[#This Row],[Basic Of March 21]]*1.03,100))</f>
        <v>0</v>
      </c>
      <c r="O271" s="19">
        <f>IF(Table1[[#This Row],[Probation]]="Yes",0,ROUND(N271*$C$4,0))</f>
        <v>0</v>
      </c>
      <c r="P271" s="19">
        <f>IF(Table1[[#This Row],[Probation]]="Yes",0,ROUND(N271*$H$4,0))</f>
        <v>0</v>
      </c>
      <c r="Q271" s="19">
        <f t="shared" si="17"/>
        <v>0</v>
      </c>
      <c r="R271" s="19">
        <f t="shared" si="18"/>
        <v>0</v>
      </c>
      <c r="S271" s="19">
        <f>IF(Table1[[#This Row],[GPF/NPS]]="GPF",0,ROUND(SUM(Table1[[#This Row],[Basic Of March 21]],J271)*10%,0)*4+ROUND(SUM(N271:O271)*10%,0)*8)</f>
        <v>0</v>
      </c>
      <c r="T271" s="19">
        <f t="shared" si="19"/>
        <v>0</v>
      </c>
      <c r="U271" s="14"/>
    </row>
    <row r="272" spans="1:21" ht="20.100000000000001" customHeight="1" x14ac:dyDescent="0.25">
      <c r="A272" s="20">
        <f>IF(Table1[[#This Row],[Name of Employee]]="","",ROWS($A$1:A267))</f>
        <v>267</v>
      </c>
      <c r="B272" s="16" t="s">
        <v>87</v>
      </c>
      <c r="C272" s="17"/>
      <c r="D272" s="17"/>
      <c r="E272" s="17"/>
      <c r="F272" s="17"/>
      <c r="G272" s="17"/>
      <c r="H272" s="13"/>
      <c r="I272" s="52"/>
      <c r="J272" s="19">
        <f>IF(Table1[[#This Row],[Probation]]="Yes",0,ROUND(Table1[[#This Row],[Basic Of March 21]]*$C$3,0))</f>
        <v>0</v>
      </c>
      <c r="K272" s="19">
        <f>IF(Table1[[#This Row],[Probation]]="YES",0,ROUND(Table1[[#This Row],[Basic Of March 21]]*$H$3,0))</f>
        <v>0</v>
      </c>
      <c r="L272" s="19">
        <f>SUM(J272:K272,Table1[[#This Row],[Basic Of March 21]])</f>
        <v>0</v>
      </c>
      <c r="M272" s="19">
        <f t="shared" si="16"/>
        <v>0</v>
      </c>
      <c r="N272" s="19">
        <f>IF(Table1[[#This Row],[Probation]]="Yes",Table1[[#This Row],[Basic Of March 21]],MROUND(Table1[[#This Row],[Basic Of March 21]]*1.03,100))</f>
        <v>0</v>
      </c>
      <c r="O272" s="19">
        <f>IF(Table1[[#This Row],[Probation]]="Yes",0,ROUND(N272*$C$4,0))</f>
        <v>0</v>
      </c>
      <c r="P272" s="19">
        <f>IF(Table1[[#This Row],[Probation]]="Yes",0,ROUND(N272*$H$4,0))</f>
        <v>0</v>
      </c>
      <c r="Q272" s="19">
        <f t="shared" si="17"/>
        <v>0</v>
      </c>
      <c r="R272" s="19">
        <f t="shared" si="18"/>
        <v>0</v>
      </c>
      <c r="S272" s="19">
        <f>IF(Table1[[#This Row],[GPF/NPS]]="GPF",0,ROUND(SUM(Table1[[#This Row],[Basic Of March 21]],J272)*10%,0)*4+ROUND(SUM(N272:O272)*10%,0)*8)</f>
        <v>0</v>
      </c>
      <c r="T272" s="19">
        <f t="shared" si="19"/>
        <v>0</v>
      </c>
      <c r="U272" s="14"/>
    </row>
    <row r="273" spans="1:21" ht="20.100000000000001" customHeight="1" x14ac:dyDescent="0.25">
      <c r="A273" s="20">
        <f>IF(Table1[[#This Row],[Name of Employee]]="","",ROWS($A$1:A268))</f>
        <v>268</v>
      </c>
      <c r="B273" s="16" t="s">
        <v>88</v>
      </c>
      <c r="C273" s="17"/>
      <c r="D273" s="17"/>
      <c r="E273" s="17"/>
      <c r="F273" s="17"/>
      <c r="G273" s="17"/>
      <c r="H273" s="13"/>
      <c r="I273" s="52"/>
      <c r="J273" s="19">
        <f>IF(Table1[[#This Row],[Probation]]="Yes",0,ROUND(Table1[[#This Row],[Basic Of March 21]]*$C$3,0))</f>
        <v>0</v>
      </c>
      <c r="K273" s="19">
        <f>IF(Table1[[#This Row],[Probation]]="YES",0,ROUND(Table1[[#This Row],[Basic Of March 21]]*$H$3,0))</f>
        <v>0</v>
      </c>
      <c r="L273" s="19">
        <f>SUM(J273:K273,Table1[[#This Row],[Basic Of March 21]])</f>
        <v>0</v>
      </c>
      <c r="M273" s="19">
        <f t="shared" si="16"/>
        <v>0</v>
      </c>
      <c r="N273" s="19">
        <f>IF(Table1[[#This Row],[Probation]]="Yes",Table1[[#This Row],[Basic Of March 21]],MROUND(Table1[[#This Row],[Basic Of March 21]]*1.03,100))</f>
        <v>0</v>
      </c>
      <c r="O273" s="19">
        <f>IF(Table1[[#This Row],[Probation]]="Yes",0,ROUND(N273*$C$4,0))</f>
        <v>0</v>
      </c>
      <c r="P273" s="19">
        <f>IF(Table1[[#This Row],[Probation]]="Yes",0,ROUND(N273*$H$4,0))</f>
        <v>0</v>
      </c>
      <c r="Q273" s="19">
        <f t="shared" si="17"/>
        <v>0</v>
      </c>
      <c r="R273" s="19">
        <f t="shared" si="18"/>
        <v>0</v>
      </c>
      <c r="S273" s="19">
        <f>IF(Table1[[#This Row],[GPF/NPS]]="GPF",0,ROUND(SUM(Table1[[#This Row],[Basic Of March 21]],J273)*10%,0)*4+ROUND(SUM(N273:O273)*10%,0)*8)</f>
        <v>0</v>
      </c>
      <c r="T273" s="19">
        <f t="shared" si="19"/>
        <v>0</v>
      </c>
      <c r="U273" s="14"/>
    </row>
    <row r="274" spans="1:21" ht="20.100000000000001" customHeight="1" x14ac:dyDescent="0.25">
      <c r="A274" s="20">
        <f>IF(Table1[[#This Row],[Name of Employee]]="","",ROWS($A$1:A269))</f>
        <v>269</v>
      </c>
      <c r="B274" s="16" t="s">
        <v>89</v>
      </c>
      <c r="C274" s="17"/>
      <c r="D274" s="17"/>
      <c r="E274" s="17"/>
      <c r="F274" s="17"/>
      <c r="G274" s="17"/>
      <c r="H274" s="13"/>
      <c r="I274" s="52"/>
      <c r="J274" s="19">
        <f>IF(Table1[[#This Row],[Probation]]="Yes",0,ROUND(Table1[[#This Row],[Basic Of March 21]]*$C$3,0))</f>
        <v>0</v>
      </c>
      <c r="K274" s="19">
        <f>IF(Table1[[#This Row],[Probation]]="YES",0,ROUND(Table1[[#This Row],[Basic Of March 21]]*$H$3,0))</f>
        <v>0</v>
      </c>
      <c r="L274" s="19">
        <f>SUM(J274:K274,Table1[[#This Row],[Basic Of March 21]])</f>
        <v>0</v>
      </c>
      <c r="M274" s="19">
        <f t="shared" si="16"/>
        <v>0</v>
      </c>
      <c r="N274" s="19">
        <f>IF(Table1[[#This Row],[Probation]]="Yes",Table1[[#This Row],[Basic Of March 21]],MROUND(Table1[[#This Row],[Basic Of March 21]]*1.03,100))</f>
        <v>0</v>
      </c>
      <c r="O274" s="19">
        <f>IF(Table1[[#This Row],[Probation]]="Yes",0,ROUND(N274*$C$4,0))</f>
        <v>0</v>
      </c>
      <c r="P274" s="19">
        <f>IF(Table1[[#This Row],[Probation]]="Yes",0,ROUND(N274*$H$4,0))</f>
        <v>0</v>
      </c>
      <c r="Q274" s="19">
        <f t="shared" si="17"/>
        <v>0</v>
      </c>
      <c r="R274" s="19">
        <f t="shared" si="18"/>
        <v>0</v>
      </c>
      <c r="S274" s="19">
        <f>IF(Table1[[#This Row],[GPF/NPS]]="GPF",0,ROUND(SUM(Table1[[#This Row],[Basic Of March 21]],J274)*10%,0)*4+ROUND(SUM(N274:O274)*10%,0)*8)</f>
        <v>0</v>
      </c>
      <c r="T274" s="19">
        <f t="shared" si="19"/>
        <v>0</v>
      </c>
      <c r="U274" s="14"/>
    </row>
    <row r="275" spans="1:21" ht="20.100000000000001" customHeight="1" x14ac:dyDescent="0.25">
      <c r="A275" s="20">
        <f>IF(Table1[[#This Row],[Name of Employee]]="","",ROWS($A$1:A270))</f>
        <v>270</v>
      </c>
      <c r="B275" s="16" t="s">
        <v>90</v>
      </c>
      <c r="C275" s="17"/>
      <c r="D275" s="17"/>
      <c r="E275" s="17"/>
      <c r="F275" s="17"/>
      <c r="G275" s="17"/>
      <c r="H275" s="13"/>
      <c r="I275" s="52"/>
      <c r="J275" s="19">
        <f>IF(Table1[[#This Row],[Probation]]="Yes",0,ROUND(Table1[[#This Row],[Basic Of March 21]]*$C$3,0))</f>
        <v>0</v>
      </c>
      <c r="K275" s="19">
        <f>IF(Table1[[#This Row],[Probation]]="YES",0,ROUND(Table1[[#This Row],[Basic Of March 21]]*$H$3,0))</f>
        <v>0</v>
      </c>
      <c r="L275" s="19">
        <f>SUM(J275:K275,Table1[[#This Row],[Basic Of March 21]])</f>
        <v>0</v>
      </c>
      <c r="M275" s="19">
        <f t="shared" si="16"/>
        <v>0</v>
      </c>
      <c r="N275" s="19">
        <f>IF(Table1[[#This Row],[Probation]]="Yes",Table1[[#This Row],[Basic Of March 21]],MROUND(Table1[[#This Row],[Basic Of March 21]]*1.03,100))</f>
        <v>0</v>
      </c>
      <c r="O275" s="19">
        <f>IF(Table1[[#This Row],[Probation]]="Yes",0,ROUND(N275*$C$4,0))</f>
        <v>0</v>
      </c>
      <c r="P275" s="19">
        <f>IF(Table1[[#This Row],[Probation]]="Yes",0,ROUND(N275*$H$4,0))</f>
        <v>0</v>
      </c>
      <c r="Q275" s="19">
        <f t="shared" si="17"/>
        <v>0</v>
      </c>
      <c r="R275" s="19">
        <f t="shared" si="18"/>
        <v>0</v>
      </c>
      <c r="S275" s="19">
        <f>IF(Table1[[#This Row],[GPF/NPS]]="GPF",0,ROUND(SUM(Table1[[#This Row],[Basic Of March 21]],J275)*10%,0)*4+ROUND(SUM(N275:O275)*10%,0)*8)</f>
        <v>0</v>
      </c>
      <c r="T275" s="19">
        <f t="shared" si="19"/>
        <v>0</v>
      </c>
      <c r="U275" s="14"/>
    </row>
    <row r="276" spans="1:21" ht="20.100000000000001" customHeight="1" x14ac:dyDescent="0.25">
      <c r="A276" s="20">
        <f>IF(Table1[[#This Row],[Name of Employee]]="","",ROWS($A$1:A271))</f>
        <v>271</v>
      </c>
      <c r="B276" s="16" t="s">
        <v>91</v>
      </c>
      <c r="C276" s="17"/>
      <c r="D276" s="17"/>
      <c r="E276" s="17"/>
      <c r="F276" s="17"/>
      <c r="G276" s="17"/>
      <c r="H276" s="13"/>
      <c r="I276" s="52"/>
      <c r="J276" s="19">
        <f>IF(Table1[[#This Row],[Probation]]="Yes",0,ROUND(Table1[[#This Row],[Basic Of March 21]]*$C$3,0))</f>
        <v>0</v>
      </c>
      <c r="K276" s="19">
        <f>IF(Table1[[#This Row],[Probation]]="YES",0,ROUND(Table1[[#This Row],[Basic Of March 21]]*$H$3,0))</f>
        <v>0</v>
      </c>
      <c r="L276" s="19">
        <f>SUM(J276:K276,Table1[[#This Row],[Basic Of March 21]])</f>
        <v>0</v>
      </c>
      <c r="M276" s="19">
        <f t="shared" si="16"/>
        <v>0</v>
      </c>
      <c r="N276" s="19">
        <f>IF(Table1[[#This Row],[Probation]]="Yes",Table1[[#This Row],[Basic Of March 21]],MROUND(Table1[[#This Row],[Basic Of March 21]]*1.03,100))</f>
        <v>0</v>
      </c>
      <c r="O276" s="19">
        <f>IF(Table1[[#This Row],[Probation]]="Yes",0,ROUND(N276*$C$4,0))</f>
        <v>0</v>
      </c>
      <c r="P276" s="19">
        <f>IF(Table1[[#This Row],[Probation]]="Yes",0,ROUND(N276*$H$4,0))</f>
        <v>0</v>
      </c>
      <c r="Q276" s="19">
        <f t="shared" si="17"/>
        <v>0</v>
      </c>
      <c r="R276" s="19">
        <f t="shared" si="18"/>
        <v>0</v>
      </c>
      <c r="S276" s="19">
        <f>IF(Table1[[#This Row],[GPF/NPS]]="GPF",0,ROUND(SUM(Table1[[#This Row],[Basic Of March 21]],J276)*10%,0)*4+ROUND(SUM(N276:O276)*10%,0)*8)</f>
        <v>0</v>
      </c>
      <c r="T276" s="19">
        <f t="shared" si="19"/>
        <v>0</v>
      </c>
      <c r="U276" s="14"/>
    </row>
    <row r="277" spans="1:21" ht="20.100000000000001" customHeight="1" x14ac:dyDescent="0.25">
      <c r="A277" s="20">
        <f>IF(Table1[[#This Row],[Name of Employee]]="","",ROWS($A$1:A272))</f>
        <v>272</v>
      </c>
      <c r="B277" s="16" t="s">
        <v>92</v>
      </c>
      <c r="C277" s="17"/>
      <c r="D277" s="17"/>
      <c r="E277" s="17"/>
      <c r="F277" s="17"/>
      <c r="G277" s="17"/>
      <c r="H277" s="13"/>
      <c r="I277" s="52"/>
      <c r="J277" s="19">
        <f>IF(Table1[[#This Row],[Probation]]="Yes",0,ROUND(Table1[[#This Row],[Basic Of March 21]]*$C$3,0))</f>
        <v>0</v>
      </c>
      <c r="K277" s="19">
        <f>IF(Table1[[#This Row],[Probation]]="YES",0,ROUND(Table1[[#This Row],[Basic Of March 21]]*$H$3,0))</f>
        <v>0</v>
      </c>
      <c r="L277" s="19">
        <f>SUM(J277:K277,Table1[[#This Row],[Basic Of March 21]])</f>
        <v>0</v>
      </c>
      <c r="M277" s="19">
        <f t="shared" si="16"/>
        <v>0</v>
      </c>
      <c r="N277" s="19">
        <f>IF(Table1[[#This Row],[Probation]]="Yes",Table1[[#This Row],[Basic Of March 21]],MROUND(Table1[[#This Row],[Basic Of March 21]]*1.03,100))</f>
        <v>0</v>
      </c>
      <c r="O277" s="19">
        <f>IF(Table1[[#This Row],[Probation]]="Yes",0,ROUND(N277*$C$4,0))</f>
        <v>0</v>
      </c>
      <c r="P277" s="19">
        <f>IF(Table1[[#This Row],[Probation]]="Yes",0,ROUND(N277*$H$4,0))</f>
        <v>0</v>
      </c>
      <c r="Q277" s="19">
        <f t="shared" si="17"/>
        <v>0</v>
      </c>
      <c r="R277" s="19">
        <f t="shared" si="18"/>
        <v>0</v>
      </c>
      <c r="S277" s="19">
        <f>IF(Table1[[#This Row],[GPF/NPS]]="GPF",0,ROUND(SUM(Table1[[#This Row],[Basic Of March 21]],J277)*10%,0)*4+ROUND(SUM(N277:O277)*10%,0)*8)</f>
        <v>0</v>
      </c>
      <c r="T277" s="19">
        <f t="shared" si="19"/>
        <v>0</v>
      </c>
      <c r="U277" s="14"/>
    </row>
    <row r="278" spans="1:21" ht="20.100000000000001" customHeight="1" x14ac:dyDescent="0.25">
      <c r="A278" s="20">
        <f>IF(Table1[[#This Row],[Name of Employee]]="","",ROWS($A$1:A273))</f>
        <v>273</v>
      </c>
      <c r="B278" s="16" t="s">
        <v>93</v>
      </c>
      <c r="C278" s="17"/>
      <c r="D278" s="17"/>
      <c r="E278" s="17"/>
      <c r="F278" s="17"/>
      <c r="G278" s="17"/>
      <c r="H278" s="13"/>
      <c r="I278" s="52"/>
      <c r="J278" s="19">
        <f>IF(Table1[[#This Row],[Probation]]="Yes",0,ROUND(Table1[[#This Row],[Basic Of March 21]]*$C$3,0))</f>
        <v>0</v>
      </c>
      <c r="K278" s="19">
        <f>IF(Table1[[#This Row],[Probation]]="YES",0,ROUND(Table1[[#This Row],[Basic Of March 21]]*$H$3,0))</f>
        <v>0</v>
      </c>
      <c r="L278" s="19">
        <f>SUM(J278:K278,Table1[[#This Row],[Basic Of March 21]])</f>
        <v>0</v>
      </c>
      <c r="M278" s="19">
        <f t="shared" si="16"/>
        <v>0</v>
      </c>
      <c r="N278" s="19">
        <f>IF(Table1[[#This Row],[Probation]]="Yes",Table1[[#This Row],[Basic Of March 21]],MROUND(Table1[[#This Row],[Basic Of March 21]]*1.03,100))</f>
        <v>0</v>
      </c>
      <c r="O278" s="19">
        <f>IF(Table1[[#This Row],[Probation]]="Yes",0,ROUND(N278*$C$4,0))</f>
        <v>0</v>
      </c>
      <c r="P278" s="19">
        <f>IF(Table1[[#This Row],[Probation]]="Yes",0,ROUND(N278*$H$4,0))</f>
        <v>0</v>
      </c>
      <c r="Q278" s="19">
        <f t="shared" si="17"/>
        <v>0</v>
      </c>
      <c r="R278" s="19">
        <f t="shared" si="18"/>
        <v>0</v>
      </c>
      <c r="S278" s="19">
        <f>IF(Table1[[#This Row],[GPF/NPS]]="GPF",0,ROUND(SUM(Table1[[#This Row],[Basic Of March 21]],J278)*10%,0)*4+ROUND(SUM(N278:O278)*10%,0)*8)</f>
        <v>0</v>
      </c>
      <c r="T278" s="19">
        <f t="shared" si="19"/>
        <v>0</v>
      </c>
      <c r="U278" s="14"/>
    </row>
    <row r="279" spans="1:21" ht="20.100000000000001" customHeight="1" x14ac:dyDescent="0.25">
      <c r="A279" s="20">
        <f>IF(Table1[[#This Row],[Name of Employee]]="","",ROWS($A$1:A274))</f>
        <v>274</v>
      </c>
      <c r="B279" s="16" t="s">
        <v>94</v>
      </c>
      <c r="C279" s="17"/>
      <c r="D279" s="17"/>
      <c r="E279" s="17"/>
      <c r="F279" s="17"/>
      <c r="G279" s="17"/>
      <c r="H279" s="13"/>
      <c r="I279" s="52"/>
      <c r="J279" s="19">
        <f>IF(Table1[[#This Row],[Probation]]="Yes",0,ROUND(Table1[[#This Row],[Basic Of March 21]]*$C$3,0))</f>
        <v>0</v>
      </c>
      <c r="K279" s="19">
        <f>IF(Table1[[#This Row],[Probation]]="YES",0,ROUND(Table1[[#This Row],[Basic Of March 21]]*$H$3,0))</f>
        <v>0</v>
      </c>
      <c r="L279" s="19">
        <f>SUM(J279:K279,Table1[[#This Row],[Basic Of March 21]])</f>
        <v>0</v>
      </c>
      <c r="M279" s="19">
        <f t="shared" si="16"/>
        <v>0</v>
      </c>
      <c r="N279" s="19">
        <f>IF(Table1[[#This Row],[Probation]]="Yes",Table1[[#This Row],[Basic Of March 21]],MROUND(Table1[[#This Row],[Basic Of March 21]]*1.03,100))</f>
        <v>0</v>
      </c>
      <c r="O279" s="19">
        <f>IF(Table1[[#This Row],[Probation]]="Yes",0,ROUND(N279*$C$4,0))</f>
        <v>0</v>
      </c>
      <c r="P279" s="19">
        <f>IF(Table1[[#This Row],[Probation]]="Yes",0,ROUND(N279*$H$4,0))</f>
        <v>0</v>
      </c>
      <c r="Q279" s="19">
        <f t="shared" si="17"/>
        <v>0</v>
      </c>
      <c r="R279" s="19">
        <f t="shared" si="18"/>
        <v>0</v>
      </c>
      <c r="S279" s="19">
        <f>IF(Table1[[#This Row],[GPF/NPS]]="GPF",0,ROUND(SUM(Table1[[#This Row],[Basic Of March 21]],J279)*10%,0)*4+ROUND(SUM(N279:O279)*10%,0)*8)</f>
        <v>0</v>
      </c>
      <c r="T279" s="19">
        <f t="shared" si="19"/>
        <v>0</v>
      </c>
      <c r="U279" s="14"/>
    </row>
    <row r="280" spans="1:21" ht="20.100000000000001" customHeight="1" x14ac:dyDescent="0.25">
      <c r="A280" s="20">
        <f>IF(Table1[[#This Row],[Name of Employee]]="","",ROWS($A$1:A275))</f>
        <v>275</v>
      </c>
      <c r="B280" s="16" t="s">
        <v>95</v>
      </c>
      <c r="C280" s="17"/>
      <c r="D280" s="17"/>
      <c r="E280" s="17"/>
      <c r="F280" s="17"/>
      <c r="G280" s="17"/>
      <c r="H280" s="13"/>
      <c r="I280" s="52"/>
      <c r="J280" s="19">
        <f>IF(Table1[[#This Row],[Probation]]="Yes",0,ROUND(Table1[[#This Row],[Basic Of March 21]]*$C$3,0))</f>
        <v>0</v>
      </c>
      <c r="K280" s="19">
        <f>IF(Table1[[#This Row],[Probation]]="YES",0,ROUND(Table1[[#This Row],[Basic Of March 21]]*$H$3,0))</f>
        <v>0</v>
      </c>
      <c r="L280" s="19">
        <f>SUM(J280:K280,Table1[[#This Row],[Basic Of March 21]])</f>
        <v>0</v>
      </c>
      <c r="M280" s="19">
        <f t="shared" si="16"/>
        <v>0</v>
      </c>
      <c r="N280" s="19">
        <f>IF(Table1[[#This Row],[Probation]]="Yes",Table1[[#This Row],[Basic Of March 21]],MROUND(Table1[[#This Row],[Basic Of March 21]]*1.03,100))</f>
        <v>0</v>
      </c>
      <c r="O280" s="19">
        <f>IF(Table1[[#This Row],[Probation]]="Yes",0,ROUND(N280*$C$4,0))</f>
        <v>0</v>
      </c>
      <c r="P280" s="19">
        <f>IF(Table1[[#This Row],[Probation]]="Yes",0,ROUND(N280*$H$4,0))</f>
        <v>0</v>
      </c>
      <c r="Q280" s="19">
        <f t="shared" si="17"/>
        <v>0</v>
      </c>
      <c r="R280" s="19">
        <f t="shared" si="18"/>
        <v>0</v>
      </c>
      <c r="S280" s="19">
        <f>IF(Table1[[#This Row],[GPF/NPS]]="GPF",0,ROUND(SUM(Table1[[#This Row],[Basic Of March 21]],J280)*10%,0)*4+ROUND(SUM(N280:O280)*10%,0)*8)</f>
        <v>0</v>
      </c>
      <c r="T280" s="19">
        <f t="shared" si="19"/>
        <v>0</v>
      </c>
      <c r="U280" s="14"/>
    </row>
    <row r="281" spans="1:21" ht="20.100000000000001" customHeight="1" x14ac:dyDescent="0.25">
      <c r="A281" s="20">
        <f>IF(Table1[[#This Row],[Name of Employee]]="","",ROWS($A$1:A276))</f>
        <v>276</v>
      </c>
      <c r="B281" s="16" t="s">
        <v>96</v>
      </c>
      <c r="C281" s="17"/>
      <c r="D281" s="17"/>
      <c r="E281" s="17"/>
      <c r="F281" s="17"/>
      <c r="G281" s="17"/>
      <c r="H281" s="13"/>
      <c r="I281" s="52"/>
      <c r="J281" s="19">
        <f>IF(Table1[[#This Row],[Probation]]="Yes",0,ROUND(Table1[[#This Row],[Basic Of March 21]]*$C$3,0))</f>
        <v>0</v>
      </c>
      <c r="K281" s="19">
        <f>IF(Table1[[#This Row],[Probation]]="YES",0,ROUND(Table1[[#This Row],[Basic Of March 21]]*$H$3,0))</f>
        <v>0</v>
      </c>
      <c r="L281" s="19">
        <f>SUM(J281:K281,Table1[[#This Row],[Basic Of March 21]])</f>
        <v>0</v>
      </c>
      <c r="M281" s="19">
        <f t="shared" si="16"/>
        <v>0</v>
      </c>
      <c r="N281" s="19">
        <f>IF(Table1[[#This Row],[Probation]]="Yes",Table1[[#This Row],[Basic Of March 21]],MROUND(Table1[[#This Row],[Basic Of March 21]]*1.03,100))</f>
        <v>0</v>
      </c>
      <c r="O281" s="19">
        <f>IF(Table1[[#This Row],[Probation]]="Yes",0,ROUND(N281*$C$4,0))</f>
        <v>0</v>
      </c>
      <c r="P281" s="19">
        <f>IF(Table1[[#This Row],[Probation]]="Yes",0,ROUND(N281*$H$4,0))</f>
        <v>0</v>
      </c>
      <c r="Q281" s="19">
        <f t="shared" si="17"/>
        <v>0</v>
      </c>
      <c r="R281" s="19">
        <f t="shared" si="18"/>
        <v>0</v>
      </c>
      <c r="S281" s="19">
        <f>IF(Table1[[#This Row],[GPF/NPS]]="GPF",0,ROUND(SUM(Table1[[#This Row],[Basic Of March 21]],J281)*10%,0)*4+ROUND(SUM(N281:O281)*10%,0)*8)</f>
        <v>0</v>
      </c>
      <c r="T281" s="19">
        <f t="shared" si="19"/>
        <v>0</v>
      </c>
      <c r="U281" s="14"/>
    </row>
    <row r="282" spans="1:21" ht="20.100000000000001" customHeight="1" x14ac:dyDescent="0.25">
      <c r="A282" s="20">
        <f>IF(Table1[[#This Row],[Name of Employee]]="","",ROWS($A$1:A277))</f>
        <v>277</v>
      </c>
      <c r="B282" s="16" t="s">
        <v>97</v>
      </c>
      <c r="C282" s="17"/>
      <c r="D282" s="17"/>
      <c r="E282" s="17"/>
      <c r="F282" s="17"/>
      <c r="G282" s="17"/>
      <c r="H282" s="13"/>
      <c r="I282" s="52"/>
      <c r="J282" s="19">
        <f>IF(Table1[[#This Row],[Probation]]="Yes",0,ROUND(Table1[[#This Row],[Basic Of March 21]]*$C$3,0))</f>
        <v>0</v>
      </c>
      <c r="K282" s="19">
        <f>IF(Table1[[#This Row],[Probation]]="YES",0,ROUND(Table1[[#This Row],[Basic Of March 21]]*$H$3,0))</f>
        <v>0</v>
      </c>
      <c r="L282" s="19">
        <f>SUM(J282:K282,Table1[[#This Row],[Basic Of March 21]])</f>
        <v>0</v>
      </c>
      <c r="M282" s="19">
        <f t="shared" si="16"/>
        <v>0</v>
      </c>
      <c r="N282" s="19">
        <f>IF(Table1[[#This Row],[Probation]]="Yes",Table1[[#This Row],[Basic Of March 21]],MROUND(Table1[[#This Row],[Basic Of March 21]]*1.03,100))</f>
        <v>0</v>
      </c>
      <c r="O282" s="19">
        <f>IF(Table1[[#This Row],[Probation]]="Yes",0,ROUND(N282*$C$4,0))</f>
        <v>0</v>
      </c>
      <c r="P282" s="19">
        <f>IF(Table1[[#This Row],[Probation]]="Yes",0,ROUND(N282*$H$4,0))</f>
        <v>0</v>
      </c>
      <c r="Q282" s="19">
        <f t="shared" si="17"/>
        <v>0</v>
      </c>
      <c r="R282" s="19">
        <f t="shared" si="18"/>
        <v>0</v>
      </c>
      <c r="S282" s="19">
        <f>IF(Table1[[#This Row],[GPF/NPS]]="GPF",0,ROUND(SUM(Table1[[#This Row],[Basic Of March 21]],J282)*10%,0)*4+ROUND(SUM(N282:O282)*10%,0)*8)</f>
        <v>0</v>
      </c>
      <c r="T282" s="19">
        <f t="shared" si="19"/>
        <v>0</v>
      </c>
      <c r="U282" s="14"/>
    </row>
    <row r="283" spans="1:21" ht="20.100000000000001" customHeight="1" x14ac:dyDescent="0.25">
      <c r="A283" s="20">
        <f>IF(Table1[[#This Row],[Name of Employee]]="","",ROWS($A$1:A278))</f>
        <v>278</v>
      </c>
      <c r="B283" s="16" t="s">
        <v>98</v>
      </c>
      <c r="C283" s="17"/>
      <c r="D283" s="17"/>
      <c r="E283" s="17"/>
      <c r="F283" s="17"/>
      <c r="G283" s="17"/>
      <c r="H283" s="13"/>
      <c r="I283" s="52"/>
      <c r="J283" s="19">
        <f>IF(Table1[[#This Row],[Probation]]="Yes",0,ROUND(Table1[[#This Row],[Basic Of March 21]]*$C$3,0))</f>
        <v>0</v>
      </c>
      <c r="K283" s="19">
        <f>IF(Table1[[#This Row],[Probation]]="YES",0,ROUND(Table1[[#This Row],[Basic Of March 21]]*$H$3,0))</f>
        <v>0</v>
      </c>
      <c r="L283" s="19">
        <f>SUM(J283:K283,Table1[[#This Row],[Basic Of March 21]])</f>
        <v>0</v>
      </c>
      <c r="M283" s="19">
        <f t="shared" si="16"/>
        <v>0</v>
      </c>
      <c r="N283" s="19">
        <f>IF(Table1[[#This Row],[Probation]]="Yes",Table1[[#This Row],[Basic Of March 21]],MROUND(Table1[[#This Row],[Basic Of March 21]]*1.03,100))</f>
        <v>0</v>
      </c>
      <c r="O283" s="19">
        <f>IF(Table1[[#This Row],[Probation]]="Yes",0,ROUND(N283*$C$4,0))</f>
        <v>0</v>
      </c>
      <c r="P283" s="19">
        <f>IF(Table1[[#This Row],[Probation]]="Yes",0,ROUND(N283*$H$4,0))</f>
        <v>0</v>
      </c>
      <c r="Q283" s="19">
        <f t="shared" si="17"/>
        <v>0</v>
      </c>
      <c r="R283" s="19">
        <f t="shared" si="18"/>
        <v>0</v>
      </c>
      <c r="S283" s="19">
        <f>IF(Table1[[#This Row],[GPF/NPS]]="GPF",0,ROUND(SUM(Table1[[#This Row],[Basic Of March 21]],J283)*10%,0)*4+ROUND(SUM(N283:O283)*10%,0)*8)</f>
        <v>0</v>
      </c>
      <c r="T283" s="19">
        <f t="shared" si="19"/>
        <v>0</v>
      </c>
      <c r="U283" s="14"/>
    </row>
    <row r="284" spans="1:21" ht="20.100000000000001" customHeight="1" x14ac:dyDescent="0.25">
      <c r="A284" s="20">
        <f>IF(Table1[[#This Row],[Name of Employee]]="","",ROWS($A$1:A279))</f>
        <v>279</v>
      </c>
      <c r="B284" s="16" t="s">
        <v>109</v>
      </c>
      <c r="C284" s="17"/>
      <c r="D284" s="17"/>
      <c r="E284" s="17"/>
      <c r="F284" s="17"/>
      <c r="G284" s="17"/>
      <c r="H284" s="13"/>
      <c r="I284" s="52"/>
      <c r="J284" s="19">
        <f>IF(Table1[[#This Row],[Probation]]="Yes",0,ROUND(Table1[[#This Row],[Basic Of March 21]]*$C$3,0))</f>
        <v>0</v>
      </c>
      <c r="K284" s="19">
        <f>IF(Table1[[#This Row],[Probation]]="YES",0,ROUND(Table1[[#This Row],[Basic Of March 21]]*$H$3,0))</f>
        <v>0</v>
      </c>
      <c r="L284" s="19">
        <f>SUM(J284:K284,Table1[[#This Row],[Basic Of March 21]])</f>
        <v>0</v>
      </c>
      <c r="M284" s="19">
        <f t="shared" si="16"/>
        <v>0</v>
      </c>
      <c r="N284" s="19">
        <f>IF(Table1[[#This Row],[Probation]]="Yes",Table1[[#This Row],[Basic Of March 21]],MROUND(Table1[[#This Row],[Basic Of March 21]]*1.03,100))</f>
        <v>0</v>
      </c>
      <c r="O284" s="19">
        <f>IF(Table1[[#This Row],[Probation]]="Yes",0,ROUND(N284*$C$4,0))</f>
        <v>0</v>
      </c>
      <c r="P284" s="19">
        <f>IF(Table1[[#This Row],[Probation]]="Yes",0,ROUND(N284*$H$4,0))</f>
        <v>0</v>
      </c>
      <c r="Q284" s="19">
        <f t="shared" si="17"/>
        <v>0</v>
      </c>
      <c r="R284" s="19">
        <f t="shared" si="18"/>
        <v>0</v>
      </c>
      <c r="S284" s="19">
        <f>IF(Table1[[#This Row],[GPF/NPS]]="GPF",0,ROUND(SUM(Table1[[#This Row],[Basic Of March 21]],J284)*10%,0)*4+ROUND(SUM(N284:O284)*10%,0)*8)</f>
        <v>0</v>
      </c>
      <c r="T284" s="19">
        <f t="shared" si="19"/>
        <v>0</v>
      </c>
      <c r="U284" s="14"/>
    </row>
    <row r="285" spans="1:21" ht="20.100000000000001" customHeight="1" x14ac:dyDescent="0.25">
      <c r="A285" s="20">
        <f>IF(Table1[[#This Row],[Name of Employee]]="","",ROWS($A$1:A280))</f>
        <v>280</v>
      </c>
      <c r="B285" s="16" t="s">
        <v>99</v>
      </c>
      <c r="C285" s="17"/>
      <c r="D285" s="17"/>
      <c r="E285" s="17"/>
      <c r="F285" s="17"/>
      <c r="G285" s="17"/>
      <c r="H285" s="13"/>
      <c r="I285" s="52"/>
      <c r="J285" s="19">
        <f>IF(Table1[[#This Row],[Probation]]="Yes",0,ROUND(Table1[[#This Row],[Basic Of March 21]]*$C$3,0))</f>
        <v>0</v>
      </c>
      <c r="K285" s="19">
        <f>IF(Table1[[#This Row],[Probation]]="YES",0,ROUND(Table1[[#This Row],[Basic Of March 21]]*$H$3,0))</f>
        <v>0</v>
      </c>
      <c r="L285" s="19">
        <f>SUM(J285:K285,Table1[[#This Row],[Basic Of March 21]])</f>
        <v>0</v>
      </c>
      <c r="M285" s="19">
        <f t="shared" si="16"/>
        <v>0</v>
      </c>
      <c r="N285" s="19">
        <f>IF(Table1[[#This Row],[Probation]]="Yes",Table1[[#This Row],[Basic Of March 21]],MROUND(Table1[[#This Row],[Basic Of March 21]]*1.03,100))</f>
        <v>0</v>
      </c>
      <c r="O285" s="19">
        <f>IF(Table1[[#This Row],[Probation]]="Yes",0,ROUND(N285*$C$4,0))</f>
        <v>0</v>
      </c>
      <c r="P285" s="19">
        <f>IF(Table1[[#This Row],[Probation]]="Yes",0,ROUND(N285*$H$4,0))</f>
        <v>0</v>
      </c>
      <c r="Q285" s="19">
        <f t="shared" si="17"/>
        <v>0</v>
      </c>
      <c r="R285" s="19">
        <f t="shared" si="18"/>
        <v>0</v>
      </c>
      <c r="S285" s="19">
        <f>IF(Table1[[#This Row],[GPF/NPS]]="GPF",0,ROUND(SUM(Table1[[#This Row],[Basic Of March 21]],J285)*10%,0)*4+ROUND(SUM(N285:O285)*10%,0)*8)</f>
        <v>0</v>
      </c>
      <c r="T285" s="19">
        <f t="shared" si="19"/>
        <v>0</v>
      </c>
      <c r="U285" s="14"/>
    </row>
    <row r="286" spans="1:21" ht="20.100000000000001" customHeight="1" x14ac:dyDescent="0.25">
      <c r="A286" s="20">
        <f>IF(Table1[[#This Row],[Name of Employee]]="","",ROWS($A$1:A281))</f>
        <v>281</v>
      </c>
      <c r="B286" s="16" t="s">
        <v>100</v>
      </c>
      <c r="C286" s="17"/>
      <c r="D286" s="17"/>
      <c r="E286" s="17"/>
      <c r="F286" s="17"/>
      <c r="G286" s="17"/>
      <c r="H286" s="13"/>
      <c r="I286" s="52"/>
      <c r="J286" s="19">
        <f>IF(Table1[[#This Row],[Probation]]="Yes",0,ROUND(Table1[[#This Row],[Basic Of March 21]]*$C$3,0))</f>
        <v>0</v>
      </c>
      <c r="K286" s="19">
        <f>IF(Table1[[#This Row],[Probation]]="YES",0,ROUND(Table1[[#This Row],[Basic Of March 21]]*$H$3,0))</f>
        <v>0</v>
      </c>
      <c r="L286" s="19">
        <f>SUM(J286:K286,Table1[[#This Row],[Basic Of March 21]])</f>
        <v>0</v>
      </c>
      <c r="M286" s="19">
        <f t="shared" si="16"/>
        <v>0</v>
      </c>
      <c r="N286" s="19">
        <f>IF(Table1[[#This Row],[Probation]]="Yes",Table1[[#This Row],[Basic Of March 21]],MROUND(Table1[[#This Row],[Basic Of March 21]]*1.03,100))</f>
        <v>0</v>
      </c>
      <c r="O286" s="19">
        <f>IF(Table1[[#This Row],[Probation]]="Yes",0,ROUND(N286*$C$4,0))</f>
        <v>0</v>
      </c>
      <c r="P286" s="19">
        <f>IF(Table1[[#This Row],[Probation]]="Yes",0,ROUND(N286*$H$4,0))</f>
        <v>0</v>
      </c>
      <c r="Q286" s="19">
        <f t="shared" si="17"/>
        <v>0</v>
      </c>
      <c r="R286" s="19">
        <f t="shared" si="18"/>
        <v>0</v>
      </c>
      <c r="S286" s="19">
        <f>IF(Table1[[#This Row],[GPF/NPS]]="GPF",0,ROUND(SUM(Table1[[#This Row],[Basic Of March 21]],J286)*10%,0)*4+ROUND(SUM(N286:O286)*10%,0)*8)</f>
        <v>0</v>
      </c>
      <c r="T286" s="19">
        <f t="shared" si="19"/>
        <v>0</v>
      </c>
      <c r="U286" s="14"/>
    </row>
    <row r="287" spans="1:21" ht="20.100000000000001" customHeight="1" x14ac:dyDescent="0.25">
      <c r="A287" s="20">
        <f>IF(Table1[[#This Row],[Name of Employee]]="","",ROWS($A$1:A282))</f>
        <v>282</v>
      </c>
      <c r="B287" s="16" t="s">
        <v>101</v>
      </c>
      <c r="C287" s="17"/>
      <c r="D287" s="17"/>
      <c r="E287" s="17"/>
      <c r="F287" s="17"/>
      <c r="G287" s="17"/>
      <c r="H287" s="13"/>
      <c r="I287" s="52"/>
      <c r="J287" s="19">
        <f>IF(Table1[[#This Row],[Probation]]="Yes",0,ROUND(Table1[[#This Row],[Basic Of March 21]]*$C$3,0))</f>
        <v>0</v>
      </c>
      <c r="K287" s="19">
        <f>IF(Table1[[#This Row],[Probation]]="YES",0,ROUND(Table1[[#This Row],[Basic Of March 21]]*$H$3,0))</f>
        <v>0</v>
      </c>
      <c r="L287" s="19">
        <f>SUM(J287:K287,Table1[[#This Row],[Basic Of March 21]])</f>
        <v>0</v>
      </c>
      <c r="M287" s="19">
        <f t="shared" si="16"/>
        <v>0</v>
      </c>
      <c r="N287" s="19">
        <f>IF(Table1[[#This Row],[Probation]]="Yes",Table1[[#This Row],[Basic Of March 21]],MROUND(Table1[[#This Row],[Basic Of March 21]]*1.03,100))</f>
        <v>0</v>
      </c>
      <c r="O287" s="19">
        <f>IF(Table1[[#This Row],[Probation]]="Yes",0,ROUND(N287*$C$4,0))</f>
        <v>0</v>
      </c>
      <c r="P287" s="19">
        <f>IF(Table1[[#This Row],[Probation]]="Yes",0,ROUND(N287*$H$4,0))</f>
        <v>0</v>
      </c>
      <c r="Q287" s="19">
        <f t="shared" si="17"/>
        <v>0</v>
      </c>
      <c r="R287" s="19">
        <f t="shared" si="18"/>
        <v>0</v>
      </c>
      <c r="S287" s="19">
        <f>IF(Table1[[#This Row],[GPF/NPS]]="GPF",0,ROUND(SUM(Table1[[#This Row],[Basic Of March 21]],J287)*10%,0)*4+ROUND(SUM(N287:O287)*10%,0)*8)</f>
        <v>0</v>
      </c>
      <c r="T287" s="19">
        <f t="shared" si="19"/>
        <v>0</v>
      </c>
      <c r="U287" s="14"/>
    </row>
    <row r="288" spans="1:21" ht="20.100000000000001" customHeight="1" x14ac:dyDescent="0.25">
      <c r="A288" s="20">
        <f>IF(Table1[[#This Row],[Name of Employee]]="","",ROWS($A$1:A283))</f>
        <v>283</v>
      </c>
      <c r="B288" s="16" t="s">
        <v>102</v>
      </c>
      <c r="C288" s="17"/>
      <c r="D288" s="17"/>
      <c r="E288" s="17"/>
      <c r="F288" s="17"/>
      <c r="G288" s="17"/>
      <c r="H288" s="13"/>
      <c r="I288" s="52"/>
      <c r="J288" s="19">
        <f>IF(Table1[[#This Row],[Probation]]="Yes",0,ROUND(Table1[[#This Row],[Basic Of March 21]]*$C$3,0))</f>
        <v>0</v>
      </c>
      <c r="K288" s="19">
        <f>IF(Table1[[#This Row],[Probation]]="YES",0,ROUND(Table1[[#This Row],[Basic Of March 21]]*$H$3,0))</f>
        <v>0</v>
      </c>
      <c r="L288" s="19">
        <f>SUM(J288:K288,Table1[[#This Row],[Basic Of March 21]])</f>
        <v>0</v>
      </c>
      <c r="M288" s="19">
        <f t="shared" si="16"/>
        <v>0</v>
      </c>
      <c r="N288" s="19">
        <f>IF(Table1[[#This Row],[Probation]]="Yes",Table1[[#This Row],[Basic Of March 21]],MROUND(Table1[[#This Row],[Basic Of March 21]]*1.03,100))</f>
        <v>0</v>
      </c>
      <c r="O288" s="19">
        <f>IF(Table1[[#This Row],[Probation]]="Yes",0,ROUND(N288*$C$4,0))</f>
        <v>0</v>
      </c>
      <c r="P288" s="19">
        <f>IF(Table1[[#This Row],[Probation]]="Yes",0,ROUND(N288*$H$4,0))</f>
        <v>0</v>
      </c>
      <c r="Q288" s="19">
        <f t="shared" si="17"/>
        <v>0</v>
      </c>
      <c r="R288" s="19">
        <f t="shared" si="18"/>
        <v>0</v>
      </c>
      <c r="S288" s="19">
        <f>IF(Table1[[#This Row],[GPF/NPS]]="GPF",0,ROUND(SUM(Table1[[#This Row],[Basic Of March 21]],J288)*10%,0)*4+ROUND(SUM(N288:O288)*10%,0)*8)</f>
        <v>0</v>
      </c>
      <c r="T288" s="19">
        <f t="shared" si="19"/>
        <v>0</v>
      </c>
      <c r="U288" s="14"/>
    </row>
    <row r="289" spans="1:21" ht="20.100000000000001" customHeight="1" x14ac:dyDescent="0.25">
      <c r="A289" s="20">
        <f>IF(Table1[[#This Row],[Name of Employee]]="","",ROWS($A$1:A284))</f>
        <v>284</v>
      </c>
      <c r="B289" s="16" t="s">
        <v>103</v>
      </c>
      <c r="C289" s="17"/>
      <c r="D289" s="17"/>
      <c r="E289" s="17"/>
      <c r="F289" s="17"/>
      <c r="G289" s="17"/>
      <c r="H289" s="13"/>
      <c r="I289" s="52"/>
      <c r="J289" s="19">
        <f>IF(Table1[[#This Row],[Probation]]="Yes",0,ROUND(Table1[[#This Row],[Basic Of March 21]]*$C$3,0))</f>
        <v>0</v>
      </c>
      <c r="K289" s="19">
        <f>IF(Table1[[#This Row],[Probation]]="YES",0,ROUND(Table1[[#This Row],[Basic Of March 21]]*$H$3,0))</f>
        <v>0</v>
      </c>
      <c r="L289" s="19">
        <f>SUM(J289:K289,Table1[[#This Row],[Basic Of March 21]])</f>
        <v>0</v>
      </c>
      <c r="M289" s="19">
        <f t="shared" si="16"/>
        <v>0</v>
      </c>
      <c r="N289" s="19">
        <f>IF(Table1[[#This Row],[Probation]]="Yes",Table1[[#This Row],[Basic Of March 21]],MROUND(Table1[[#This Row],[Basic Of March 21]]*1.03,100))</f>
        <v>0</v>
      </c>
      <c r="O289" s="19">
        <f>IF(Table1[[#This Row],[Probation]]="Yes",0,ROUND(N289*$C$4,0))</f>
        <v>0</v>
      </c>
      <c r="P289" s="19">
        <f>IF(Table1[[#This Row],[Probation]]="Yes",0,ROUND(N289*$H$4,0))</f>
        <v>0</v>
      </c>
      <c r="Q289" s="19">
        <f t="shared" si="17"/>
        <v>0</v>
      </c>
      <c r="R289" s="19">
        <f t="shared" si="18"/>
        <v>0</v>
      </c>
      <c r="S289" s="19">
        <f>IF(Table1[[#This Row],[GPF/NPS]]="GPF",0,ROUND(SUM(Table1[[#This Row],[Basic Of March 21]],J289)*10%,0)*4+ROUND(SUM(N289:O289)*10%,0)*8)</f>
        <v>0</v>
      </c>
      <c r="T289" s="19">
        <f t="shared" si="19"/>
        <v>0</v>
      </c>
      <c r="U289" s="14"/>
    </row>
    <row r="290" spans="1:21" ht="20.100000000000001" customHeight="1" x14ac:dyDescent="0.25">
      <c r="A290" s="20">
        <f>IF(Table1[[#This Row],[Name of Employee]]="","",ROWS($A$1:A285))</f>
        <v>285</v>
      </c>
      <c r="B290" s="16" t="s">
        <v>104</v>
      </c>
      <c r="C290" s="17"/>
      <c r="D290" s="17"/>
      <c r="E290" s="17"/>
      <c r="F290" s="17"/>
      <c r="G290" s="17"/>
      <c r="H290" s="13"/>
      <c r="I290" s="52"/>
      <c r="J290" s="19">
        <f>IF(Table1[[#This Row],[Probation]]="Yes",0,ROUND(Table1[[#This Row],[Basic Of March 21]]*$C$3,0))</f>
        <v>0</v>
      </c>
      <c r="K290" s="19">
        <f>IF(Table1[[#This Row],[Probation]]="YES",0,ROUND(Table1[[#This Row],[Basic Of March 21]]*$H$3,0))</f>
        <v>0</v>
      </c>
      <c r="L290" s="19">
        <f>SUM(J290:K290,Table1[[#This Row],[Basic Of March 21]])</f>
        <v>0</v>
      </c>
      <c r="M290" s="19">
        <f t="shared" si="16"/>
        <v>0</v>
      </c>
      <c r="N290" s="19">
        <f>IF(Table1[[#This Row],[Probation]]="Yes",Table1[[#This Row],[Basic Of March 21]],MROUND(Table1[[#This Row],[Basic Of March 21]]*1.03,100))</f>
        <v>0</v>
      </c>
      <c r="O290" s="19">
        <f>IF(Table1[[#This Row],[Probation]]="Yes",0,ROUND(N290*$C$4,0))</f>
        <v>0</v>
      </c>
      <c r="P290" s="19">
        <f>IF(Table1[[#This Row],[Probation]]="Yes",0,ROUND(N290*$H$4,0))</f>
        <v>0</v>
      </c>
      <c r="Q290" s="19">
        <f t="shared" si="17"/>
        <v>0</v>
      </c>
      <c r="R290" s="19">
        <f t="shared" si="18"/>
        <v>0</v>
      </c>
      <c r="S290" s="19">
        <f>IF(Table1[[#This Row],[GPF/NPS]]="GPF",0,ROUND(SUM(Table1[[#This Row],[Basic Of March 21]],J290)*10%,0)*4+ROUND(SUM(N290:O290)*10%,0)*8)</f>
        <v>0</v>
      </c>
      <c r="T290" s="19">
        <f t="shared" si="19"/>
        <v>0</v>
      </c>
      <c r="U290" s="14"/>
    </row>
    <row r="291" spans="1:21" ht="20.100000000000001" customHeight="1" x14ac:dyDescent="0.25">
      <c r="A291" s="20">
        <f>IF(Table1[[#This Row],[Name of Employee]]="","",ROWS($A$1:A286))</f>
        <v>286</v>
      </c>
      <c r="B291" s="16" t="s">
        <v>105</v>
      </c>
      <c r="C291" s="17"/>
      <c r="D291" s="17"/>
      <c r="E291" s="17"/>
      <c r="F291" s="17"/>
      <c r="G291" s="17"/>
      <c r="H291" s="13"/>
      <c r="I291" s="52"/>
      <c r="J291" s="19">
        <f>IF(Table1[[#This Row],[Probation]]="Yes",0,ROUND(Table1[[#This Row],[Basic Of March 21]]*$C$3,0))</f>
        <v>0</v>
      </c>
      <c r="K291" s="19">
        <f>IF(Table1[[#This Row],[Probation]]="YES",0,ROUND(Table1[[#This Row],[Basic Of March 21]]*$H$3,0))</f>
        <v>0</v>
      </c>
      <c r="L291" s="19">
        <f>SUM(J291:K291,Table1[[#This Row],[Basic Of March 21]])</f>
        <v>0</v>
      </c>
      <c r="M291" s="19">
        <f t="shared" si="16"/>
        <v>0</v>
      </c>
      <c r="N291" s="19">
        <f>IF(Table1[[#This Row],[Probation]]="Yes",Table1[[#This Row],[Basic Of March 21]],MROUND(Table1[[#This Row],[Basic Of March 21]]*1.03,100))</f>
        <v>0</v>
      </c>
      <c r="O291" s="19">
        <f>IF(Table1[[#This Row],[Probation]]="Yes",0,ROUND(N291*$C$4,0))</f>
        <v>0</v>
      </c>
      <c r="P291" s="19">
        <f>IF(Table1[[#This Row],[Probation]]="Yes",0,ROUND(N291*$H$4,0))</f>
        <v>0</v>
      </c>
      <c r="Q291" s="19">
        <f t="shared" si="17"/>
        <v>0</v>
      </c>
      <c r="R291" s="19">
        <f t="shared" si="18"/>
        <v>0</v>
      </c>
      <c r="S291" s="19">
        <f>IF(Table1[[#This Row],[GPF/NPS]]="GPF",0,ROUND(SUM(Table1[[#This Row],[Basic Of March 21]],J291)*10%,0)*4+ROUND(SUM(N291:O291)*10%,0)*8)</f>
        <v>0</v>
      </c>
      <c r="T291" s="19">
        <f t="shared" si="19"/>
        <v>0</v>
      </c>
      <c r="U291" s="14"/>
    </row>
    <row r="292" spans="1:21" ht="20.100000000000001" customHeight="1" x14ac:dyDescent="0.25">
      <c r="A292" s="20">
        <f>IF(Table1[[#This Row],[Name of Employee]]="","",ROWS($A$1:A287))</f>
        <v>287</v>
      </c>
      <c r="B292" s="16" t="s">
        <v>106</v>
      </c>
      <c r="C292" s="17"/>
      <c r="D292" s="17"/>
      <c r="E292" s="17"/>
      <c r="F292" s="17"/>
      <c r="G292" s="17"/>
      <c r="H292" s="13"/>
      <c r="I292" s="52"/>
      <c r="J292" s="19">
        <f>IF(Table1[[#This Row],[Probation]]="Yes",0,ROUND(Table1[[#This Row],[Basic Of March 21]]*$C$3,0))</f>
        <v>0</v>
      </c>
      <c r="K292" s="19">
        <f>IF(Table1[[#This Row],[Probation]]="YES",0,ROUND(Table1[[#This Row],[Basic Of March 21]]*$H$3,0))</f>
        <v>0</v>
      </c>
      <c r="L292" s="19">
        <f>SUM(J292:K292,Table1[[#This Row],[Basic Of March 21]])</f>
        <v>0</v>
      </c>
      <c r="M292" s="19">
        <f t="shared" si="16"/>
        <v>0</v>
      </c>
      <c r="N292" s="19">
        <f>IF(Table1[[#This Row],[Probation]]="Yes",Table1[[#This Row],[Basic Of March 21]],MROUND(Table1[[#This Row],[Basic Of March 21]]*1.03,100))</f>
        <v>0</v>
      </c>
      <c r="O292" s="19">
        <f>IF(Table1[[#This Row],[Probation]]="Yes",0,ROUND(N292*$C$4,0))</f>
        <v>0</v>
      </c>
      <c r="P292" s="19">
        <f>IF(Table1[[#This Row],[Probation]]="Yes",0,ROUND(N292*$H$4,0))</f>
        <v>0</v>
      </c>
      <c r="Q292" s="19">
        <f t="shared" si="17"/>
        <v>0</v>
      </c>
      <c r="R292" s="19">
        <f t="shared" si="18"/>
        <v>0</v>
      </c>
      <c r="S292" s="19">
        <f>IF(Table1[[#This Row],[GPF/NPS]]="GPF",0,ROUND(SUM(Table1[[#This Row],[Basic Of March 21]],J292)*10%,0)*4+ROUND(SUM(N292:O292)*10%,0)*8)</f>
        <v>0</v>
      </c>
      <c r="T292" s="19">
        <f t="shared" si="19"/>
        <v>0</v>
      </c>
      <c r="U292" s="14"/>
    </row>
    <row r="293" spans="1:21" ht="20.100000000000001" customHeight="1" x14ac:dyDescent="0.25">
      <c r="A293" s="20">
        <f>IF(Table1[[#This Row],[Name of Employee]]="","",ROWS($A$1:A288))</f>
        <v>288</v>
      </c>
      <c r="B293" s="16" t="s">
        <v>107</v>
      </c>
      <c r="C293" s="17"/>
      <c r="D293" s="17"/>
      <c r="E293" s="17"/>
      <c r="F293" s="17"/>
      <c r="G293" s="17"/>
      <c r="H293" s="13"/>
      <c r="I293" s="52"/>
      <c r="J293" s="19">
        <f>IF(Table1[[#This Row],[Probation]]="Yes",0,ROUND(Table1[[#This Row],[Basic Of March 21]]*$C$3,0))</f>
        <v>0</v>
      </c>
      <c r="K293" s="19">
        <f>IF(Table1[[#This Row],[Probation]]="YES",0,ROUND(Table1[[#This Row],[Basic Of March 21]]*$H$3,0))</f>
        <v>0</v>
      </c>
      <c r="L293" s="19">
        <f>SUM(J293:K293,Table1[[#This Row],[Basic Of March 21]])</f>
        <v>0</v>
      </c>
      <c r="M293" s="19">
        <f t="shared" si="16"/>
        <v>0</v>
      </c>
      <c r="N293" s="19">
        <f>IF(Table1[[#This Row],[Probation]]="Yes",Table1[[#This Row],[Basic Of March 21]],MROUND(Table1[[#This Row],[Basic Of March 21]]*1.03,100))</f>
        <v>0</v>
      </c>
      <c r="O293" s="19">
        <f>IF(Table1[[#This Row],[Probation]]="Yes",0,ROUND(N293*$C$4,0))</f>
        <v>0</v>
      </c>
      <c r="P293" s="19">
        <f>IF(Table1[[#This Row],[Probation]]="Yes",0,ROUND(N293*$H$4,0))</f>
        <v>0</v>
      </c>
      <c r="Q293" s="19">
        <f t="shared" si="17"/>
        <v>0</v>
      </c>
      <c r="R293" s="19">
        <f t="shared" si="18"/>
        <v>0</v>
      </c>
      <c r="S293" s="19">
        <f>IF(Table1[[#This Row],[GPF/NPS]]="GPF",0,ROUND(SUM(Table1[[#This Row],[Basic Of March 21]],J293)*10%,0)*4+ROUND(SUM(N293:O293)*10%,0)*8)</f>
        <v>0</v>
      </c>
      <c r="T293" s="19">
        <f t="shared" si="19"/>
        <v>0</v>
      </c>
      <c r="U293" s="14"/>
    </row>
    <row r="294" spans="1:21" ht="20.100000000000001" customHeight="1" x14ac:dyDescent="0.25">
      <c r="A294" s="20">
        <f>IF(Table1[[#This Row],[Name of Employee]]="","",ROWS($A$1:A289))</f>
        <v>289</v>
      </c>
      <c r="B294" s="16" t="s">
        <v>108</v>
      </c>
      <c r="C294" s="17"/>
      <c r="D294" s="17"/>
      <c r="E294" s="17"/>
      <c r="F294" s="17"/>
      <c r="G294" s="17"/>
      <c r="H294" s="13"/>
      <c r="I294" s="52"/>
      <c r="J294" s="19">
        <f>IF(Table1[[#This Row],[Probation]]="Yes",0,ROUND(Table1[[#This Row],[Basic Of March 21]]*$C$3,0))</f>
        <v>0</v>
      </c>
      <c r="K294" s="19">
        <f>IF(Table1[[#This Row],[Probation]]="YES",0,ROUND(Table1[[#This Row],[Basic Of March 21]]*$H$3,0))</f>
        <v>0</v>
      </c>
      <c r="L294" s="19">
        <f>SUM(J294:K294,Table1[[#This Row],[Basic Of March 21]])</f>
        <v>0</v>
      </c>
      <c r="M294" s="19">
        <f t="shared" si="16"/>
        <v>0</v>
      </c>
      <c r="N294" s="19">
        <f>IF(Table1[[#This Row],[Probation]]="Yes",Table1[[#This Row],[Basic Of March 21]],MROUND(Table1[[#This Row],[Basic Of March 21]]*1.03,100))</f>
        <v>0</v>
      </c>
      <c r="O294" s="19">
        <f>IF(Table1[[#This Row],[Probation]]="Yes",0,ROUND(N294*$C$4,0))</f>
        <v>0</v>
      </c>
      <c r="P294" s="19">
        <f>IF(Table1[[#This Row],[Probation]]="Yes",0,ROUND(N294*$H$4,0))</f>
        <v>0</v>
      </c>
      <c r="Q294" s="19">
        <f t="shared" si="17"/>
        <v>0</v>
      </c>
      <c r="R294" s="19">
        <f t="shared" si="18"/>
        <v>0</v>
      </c>
      <c r="S294" s="19">
        <f>IF(Table1[[#This Row],[GPF/NPS]]="GPF",0,ROUND(SUM(Table1[[#This Row],[Basic Of March 21]],J294)*10%,0)*4+ROUND(SUM(N294:O294)*10%,0)*8)</f>
        <v>0</v>
      </c>
      <c r="T294" s="19">
        <f t="shared" si="19"/>
        <v>0</v>
      </c>
      <c r="U294" s="14"/>
    </row>
    <row r="295" spans="1:21" ht="20.100000000000001" customHeight="1" x14ac:dyDescent="0.25">
      <c r="A295" s="20">
        <f>IF(Table1[[#This Row],[Name of Employee]]="","",ROWS($A$1:A290))</f>
        <v>290</v>
      </c>
      <c r="B295" s="16" t="s">
        <v>84</v>
      </c>
      <c r="C295" s="17"/>
      <c r="D295" s="17"/>
      <c r="E295" s="17"/>
      <c r="F295" s="17"/>
      <c r="G295" s="17"/>
      <c r="H295" s="13"/>
      <c r="I295" s="52"/>
      <c r="J295" s="19">
        <f>IF(Table1[[#This Row],[Probation]]="Yes",0,ROUND(Table1[[#This Row],[Basic Of March 21]]*$C$3,0))</f>
        <v>0</v>
      </c>
      <c r="K295" s="19">
        <f>IF(Table1[[#This Row],[Probation]]="YES",0,ROUND(Table1[[#This Row],[Basic Of March 21]]*$H$3,0))</f>
        <v>0</v>
      </c>
      <c r="L295" s="19">
        <f>SUM(J295:K295,Table1[[#This Row],[Basic Of March 21]])</f>
        <v>0</v>
      </c>
      <c r="M295" s="19">
        <f t="shared" si="16"/>
        <v>0</v>
      </c>
      <c r="N295" s="19">
        <f>IF(Table1[[#This Row],[Probation]]="Yes",Table1[[#This Row],[Basic Of March 21]],MROUND(Table1[[#This Row],[Basic Of March 21]]*1.03,100))</f>
        <v>0</v>
      </c>
      <c r="O295" s="19">
        <f>IF(Table1[[#This Row],[Probation]]="Yes",0,ROUND(N295*$C$4,0))</f>
        <v>0</v>
      </c>
      <c r="P295" s="19">
        <f>IF(Table1[[#This Row],[Probation]]="Yes",0,ROUND(N295*$H$4,0))</f>
        <v>0</v>
      </c>
      <c r="Q295" s="19">
        <f t="shared" si="17"/>
        <v>0</v>
      </c>
      <c r="R295" s="19">
        <f t="shared" si="18"/>
        <v>0</v>
      </c>
      <c r="S295" s="19">
        <f>IF(Table1[[#This Row],[GPF/NPS]]="GPF",0,ROUND(SUM(Table1[[#This Row],[Basic Of March 21]],J295)*10%,0)*4+ROUND(SUM(N295:O295)*10%,0)*8)</f>
        <v>0</v>
      </c>
      <c r="T295" s="19">
        <f t="shared" si="19"/>
        <v>0</v>
      </c>
      <c r="U295" s="14"/>
    </row>
    <row r="296" spans="1:21" ht="20.100000000000001" customHeight="1" x14ac:dyDescent="0.25">
      <c r="A296" s="20">
        <f>IF(Table1[[#This Row],[Name of Employee]]="","",ROWS($A$1:A291))</f>
        <v>291</v>
      </c>
      <c r="B296" s="16" t="s">
        <v>85</v>
      </c>
      <c r="C296" s="17"/>
      <c r="D296" s="17"/>
      <c r="E296" s="17"/>
      <c r="F296" s="17"/>
      <c r="G296" s="17"/>
      <c r="H296" s="13"/>
      <c r="I296" s="52"/>
      <c r="J296" s="19">
        <f>IF(Table1[[#This Row],[Probation]]="Yes",0,ROUND(Table1[[#This Row],[Basic Of March 21]]*$C$3,0))</f>
        <v>0</v>
      </c>
      <c r="K296" s="19">
        <f>IF(Table1[[#This Row],[Probation]]="YES",0,ROUND(Table1[[#This Row],[Basic Of March 21]]*$H$3,0))</f>
        <v>0</v>
      </c>
      <c r="L296" s="19">
        <f>SUM(J296:K296,Table1[[#This Row],[Basic Of March 21]])</f>
        <v>0</v>
      </c>
      <c r="M296" s="19">
        <f t="shared" si="16"/>
        <v>0</v>
      </c>
      <c r="N296" s="19">
        <f>IF(Table1[[#This Row],[Probation]]="Yes",Table1[[#This Row],[Basic Of March 21]],MROUND(Table1[[#This Row],[Basic Of March 21]]*1.03,100))</f>
        <v>0</v>
      </c>
      <c r="O296" s="19">
        <f>IF(Table1[[#This Row],[Probation]]="Yes",0,ROUND(N296*$C$4,0))</f>
        <v>0</v>
      </c>
      <c r="P296" s="19">
        <f>IF(Table1[[#This Row],[Probation]]="Yes",0,ROUND(N296*$H$4,0))</f>
        <v>0</v>
      </c>
      <c r="Q296" s="19">
        <f t="shared" si="17"/>
        <v>0</v>
      </c>
      <c r="R296" s="19">
        <f t="shared" si="18"/>
        <v>0</v>
      </c>
      <c r="S296" s="19">
        <f>IF(Table1[[#This Row],[GPF/NPS]]="GPF",0,ROUND(SUM(Table1[[#This Row],[Basic Of March 21]],J296)*10%,0)*4+ROUND(SUM(N296:O296)*10%,0)*8)</f>
        <v>0</v>
      </c>
      <c r="T296" s="19">
        <f t="shared" si="19"/>
        <v>0</v>
      </c>
      <c r="U296" s="14"/>
    </row>
    <row r="297" spans="1:21" ht="20.100000000000001" customHeight="1" x14ac:dyDescent="0.25">
      <c r="A297" s="20">
        <f>IF(Table1[[#This Row],[Name of Employee]]="","",ROWS($A$1:A292))</f>
        <v>292</v>
      </c>
      <c r="B297" s="16" t="s">
        <v>86</v>
      </c>
      <c r="C297" s="17"/>
      <c r="D297" s="17"/>
      <c r="E297" s="17"/>
      <c r="F297" s="17"/>
      <c r="G297" s="17"/>
      <c r="H297" s="13"/>
      <c r="I297" s="52"/>
      <c r="J297" s="19">
        <f>IF(Table1[[#This Row],[Probation]]="Yes",0,ROUND(Table1[[#This Row],[Basic Of March 21]]*$C$3,0))</f>
        <v>0</v>
      </c>
      <c r="K297" s="19">
        <f>IF(Table1[[#This Row],[Probation]]="YES",0,ROUND(Table1[[#This Row],[Basic Of March 21]]*$H$3,0))</f>
        <v>0</v>
      </c>
      <c r="L297" s="19">
        <f>SUM(J297:K297,Table1[[#This Row],[Basic Of March 21]])</f>
        <v>0</v>
      </c>
      <c r="M297" s="19">
        <f t="shared" si="16"/>
        <v>0</v>
      </c>
      <c r="N297" s="19">
        <f>IF(Table1[[#This Row],[Probation]]="Yes",Table1[[#This Row],[Basic Of March 21]],MROUND(Table1[[#This Row],[Basic Of March 21]]*1.03,100))</f>
        <v>0</v>
      </c>
      <c r="O297" s="19">
        <f>IF(Table1[[#This Row],[Probation]]="Yes",0,ROUND(N297*$C$4,0))</f>
        <v>0</v>
      </c>
      <c r="P297" s="19">
        <f>IF(Table1[[#This Row],[Probation]]="Yes",0,ROUND(N297*$H$4,0))</f>
        <v>0</v>
      </c>
      <c r="Q297" s="19">
        <f t="shared" si="17"/>
        <v>0</v>
      </c>
      <c r="R297" s="19">
        <f t="shared" si="18"/>
        <v>0</v>
      </c>
      <c r="S297" s="19">
        <f>IF(Table1[[#This Row],[GPF/NPS]]="GPF",0,ROUND(SUM(Table1[[#This Row],[Basic Of March 21]],J297)*10%,0)*4+ROUND(SUM(N297:O297)*10%,0)*8)</f>
        <v>0</v>
      </c>
      <c r="T297" s="19">
        <f t="shared" si="19"/>
        <v>0</v>
      </c>
      <c r="U297" s="14"/>
    </row>
    <row r="298" spans="1:21" ht="20.100000000000001" customHeight="1" x14ac:dyDescent="0.25">
      <c r="A298" s="20">
        <f>IF(Table1[[#This Row],[Name of Employee]]="","",ROWS($A$1:A293))</f>
        <v>293</v>
      </c>
      <c r="B298" s="16" t="s">
        <v>87</v>
      </c>
      <c r="C298" s="17"/>
      <c r="D298" s="17"/>
      <c r="E298" s="17"/>
      <c r="F298" s="17"/>
      <c r="G298" s="17"/>
      <c r="H298" s="13"/>
      <c r="I298" s="52"/>
      <c r="J298" s="19">
        <f>IF(Table1[[#This Row],[Probation]]="Yes",0,ROUND(Table1[[#This Row],[Basic Of March 21]]*$C$3,0))</f>
        <v>0</v>
      </c>
      <c r="K298" s="19">
        <f>IF(Table1[[#This Row],[Probation]]="YES",0,ROUND(Table1[[#This Row],[Basic Of March 21]]*$H$3,0))</f>
        <v>0</v>
      </c>
      <c r="L298" s="19">
        <f>SUM(J298:K298,Table1[[#This Row],[Basic Of March 21]])</f>
        <v>0</v>
      </c>
      <c r="M298" s="19">
        <f t="shared" si="16"/>
        <v>0</v>
      </c>
      <c r="N298" s="19">
        <f>IF(Table1[[#This Row],[Probation]]="Yes",Table1[[#This Row],[Basic Of March 21]],MROUND(Table1[[#This Row],[Basic Of March 21]]*1.03,100))</f>
        <v>0</v>
      </c>
      <c r="O298" s="19">
        <f>IF(Table1[[#This Row],[Probation]]="Yes",0,ROUND(N298*$C$4,0))</f>
        <v>0</v>
      </c>
      <c r="P298" s="19">
        <f>IF(Table1[[#This Row],[Probation]]="Yes",0,ROUND(N298*$H$4,0))</f>
        <v>0</v>
      </c>
      <c r="Q298" s="19">
        <f t="shared" si="17"/>
        <v>0</v>
      </c>
      <c r="R298" s="19">
        <f t="shared" si="18"/>
        <v>0</v>
      </c>
      <c r="S298" s="19">
        <f>IF(Table1[[#This Row],[GPF/NPS]]="GPF",0,ROUND(SUM(Table1[[#This Row],[Basic Of March 21]],J298)*10%,0)*4+ROUND(SUM(N298:O298)*10%,0)*8)</f>
        <v>0</v>
      </c>
      <c r="T298" s="19">
        <f t="shared" si="19"/>
        <v>0</v>
      </c>
      <c r="U298" s="14"/>
    </row>
    <row r="299" spans="1:21" ht="20.100000000000001" customHeight="1" x14ac:dyDescent="0.25">
      <c r="A299" s="20">
        <f>IF(Table1[[#This Row],[Name of Employee]]="","",ROWS($A$1:A294))</f>
        <v>294</v>
      </c>
      <c r="B299" s="16" t="s">
        <v>88</v>
      </c>
      <c r="C299" s="17"/>
      <c r="D299" s="17"/>
      <c r="E299" s="17"/>
      <c r="F299" s="17"/>
      <c r="G299" s="17"/>
      <c r="H299" s="13"/>
      <c r="I299" s="52"/>
      <c r="J299" s="19">
        <f>IF(Table1[[#This Row],[Probation]]="Yes",0,ROUND(Table1[[#This Row],[Basic Of March 21]]*$C$3,0))</f>
        <v>0</v>
      </c>
      <c r="K299" s="19">
        <f>IF(Table1[[#This Row],[Probation]]="YES",0,ROUND(Table1[[#This Row],[Basic Of March 21]]*$H$3,0))</f>
        <v>0</v>
      </c>
      <c r="L299" s="19">
        <f>SUM(J299:K299,Table1[[#This Row],[Basic Of March 21]])</f>
        <v>0</v>
      </c>
      <c r="M299" s="19">
        <f t="shared" si="16"/>
        <v>0</v>
      </c>
      <c r="N299" s="19">
        <f>IF(Table1[[#This Row],[Probation]]="Yes",Table1[[#This Row],[Basic Of March 21]],MROUND(Table1[[#This Row],[Basic Of March 21]]*1.03,100))</f>
        <v>0</v>
      </c>
      <c r="O299" s="19">
        <f>IF(Table1[[#This Row],[Probation]]="Yes",0,ROUND(N299*$C$4,0))</f>
        <v>0</v>
      </c>
      <c r="P299" s="19">
        <f>IF(Table1[[#This Row],[Probation]]="Yes",0,ROUND(N299*$H$4,0))</f>
        <v>0</v>
      </c>
      <c r="Q299" s="19">
        <f t="shared" si="17"/>
        <v>0</v>
      </c>
      <c r="R299" s="19">
        <f t="shared" si="18"/>
        <v>0</v>
      </c>
      <c r="S299" s="19">
        <f>IF(Table1[[#This Row],[GPF/NPS]]="GPF",0,ROUND(SUM(Table1[[#This Row],[Basic Of March 21]],J299)*10%,0)*4+ROUND(SUM(N299:O299)*10%,0)*8)</f>
        <v>0</v>
      </c>
      <c r="T299" s="19">
        <f t="shared" si="19"/>
        <v>0</v>
      </c>
      <c r="U299" s="14"/>
    </row>
    <row r="300" spans="1:21" ht="20.100000000000001" customHeight="1" x14ac:dyDescent="0.25">
      <c r="A300" s="20">
        <f>IF(Table1[[#This Row],[Name of Employee]]="","",ROWS($A$1:A295))</f>
        <v>295</v>
      </c>
      <c r="B300" s="16" t="s">
        <v>89</v>
      </c>
      <c r="C300" s="17"/>
      <c r="D300" s="17"/>
      <c r="E300" s="17"/>
      <c r="F300" s="17"/>
      <c r="G300" s="17"/>
      <c r="H300" s="13"/>
      <c r="I300" s="52"/>
      <c r="J300" s="19">
        <f>IF(Table1[[#This Row],[Probation]]="Yes",0,ROUND(Table1[[#This Row],[Basic Of March 21]]*$C$3,0))</f>
        <v>0</v>
      </c>
      <c r="K300" s="19">
        <f>IF(Table1[[#This Row],[Probation]]="YES",0,ROUND(Table1[[#This Row],[Basic Of March 21]]*$H$3,0))</f>
        <v>0</v>
      </c>
      <c r="L300" s="19">
        <f>SUM(J300:K300,Table1[[#This Row],[Basic Of March 21]])</f>
        <v>0</v>
      </c>
      <c r="M300" s="19">
        <f t="shared" si="16"/>
        <v>0</v>
      </c>
      <c r="N300" s="19">
        <f>IF(Table1[[#This Row],[Probation]]="Yes",Table1[[#This Row],[Basic Of March 21]],MROUND(Table1[[#This Row],[Basic Of March 21]]*1.03,100))</f>
        <v>0</v>
      </c>
      <c r="O300" s="19">
        <f>IF(Table1[[#This Row],[Probation]]="Yes",0,ROUND(N300*$C$4,0))</f>
        <v>0</v>
      </c>
      <c r="P300" s="19">
        <f>IF(Table1[[#This Row],[Probation]]="Yes",0,ROUND(N300*$H$4,0))</f>
        <v>0</v>
      </c>
      <c r="Q300" s="19">
        <f t="shared" si="17"/>
        <v>0</v>
      </c>
      <c r="R300" s="19">
        <f t="shared" si="18"/>
        <v>0</v>
      </c>
      <c r="S300" s="19">
        <f>IF(Table1[[#This Row],[GPF/NPS]]="GPF",0,ROUND(SUM(Table1[[#This Row],[Basic Of March 21]],J300)*10%,0)*4+ROUND(SUM(N300:O300)*10%,0)*8)</f>
        <v>0</v>
      </c>
      <c r="T300" s="19">
        <f t="shared" si="19"/>
        <v>0</v>
      </c>
      <c r="U300" s="14"/>
    </row>
    <row r="301" spans="1:21" ht="20.100000000000001" customHeight="1" x14ac:dyDescent="0.25">
      <c r="A301" s="20">
        <f>IF(Table1[[#This Row],[Name of Employee]]="","",ROWS($A$1:A296))</f>
        <v>296</v>
      </c>
      <c r="B301" s="16" t="s">
        <v>90</v>
      </c>
      <c r="C301" s="17"/>
      <c r="D301" s="17"/>
      <c r="E301" s="17"/>
      <c r="F301" s="17"/>
      <c r="G301" s="17"/>
      <c r="H301" s="13"/>
      <c r="I301" s="52"/>
      <c r="J301" s="19">
        <f>IF(Table1[[#This Row],[Probation]]="Yes",0,ROUND(Table1[[#This Row],[Basic Of March 21]]*$C$3,0))</f>
        <v>0</v>
      </c>
      <c r="K301" s="19">
        <f>IF(Table1[[#This Row],[Probation]]="YES",0,ROUND(Table1[[#This Row],[Basic Of March 21]]*$H$3,0))</f>
        <v>0</v>
      </c>
      <c r="L301" s="19">
        <f>SUM(J301:K301,Table1[[#This Row],[Basic Of March 21]])</f>
        <v>0</v>
      </c>
      <c r="M301" s="19">
        <f t="shared" si="16"/>
        <v>0</v>
      </c>
      <c r="N301" s="19">
        <f>IF(Table1[[#This Row],[Probation]]="Yes",Table1[[#This Row],[Basic Of March 21]],MROUND(Table1[[#This Row],[Basic Of March 21]]*1.03,100))</f>
        <v>0</v>
      </c>
      <c r="O301" s="19">
        <f>IF(Table1[[#This Row],[Probation]]="Yes",0,ROUND(N301*$C$4,0))</f>
        <v>0</v>
      </c>
      <c r="P301" s="19">
        <f>IF(Table1[[#This Row],[Probation]]="Yes",0,ROUND(N301*$H$4,0))</f>
        <v>0</v>
      </c>
      <c r="Q301" s="19">
        <f t="shared" si="17"/>
        <v>0</v>
      </c>
      <c r="R301" s="19">
        <f t="shared" si="18"/>
        <v>0</v>
      </c>
      <c r="S301" s="19">
        <f>IF(Table1[[#This Row],[GPF/NPS]]="GPF",0,ROUND(SUM(Table1[[#This Row],[Basic Of March 21]],J301)*10%,0)*4+ROUND(SUM(N301:O301)*10%,0)*8)</f>
        <v>0</v>
      </c>
      <c r="T301" s="19">
        <f t="shared" si="19"/>
        <v>0</v>
      </c>
      <c r="U301" s="14"/>
    </row>
    <row r="302" spans="1:21" ht="20.100000000000001" customHeight="1" x14ac:dyDescent="0.25">
      <c r="A302" s="20">
        <f>IF(Table1[[#This Row],[Name of Employee]]="","",ROWS($A$1:A297))</f>
        <v>297</v>
      </c>
      <c r="B302" s="16" t="s">
        <v>91</v>
      </c>
      <c r="C302" s="17"/>
      <c r="D302" s="17"/>
      <c r="E302" s="17"/>
      <c r="F302" s="17"/>
      <c r="G302" s="17"/>
      <c r="H302" s="13"/>
      <c r="I302" s="52"/>
      <c r="J302" s="19">
        <f>IF(Table1[[#This Row],[Probation]]="Yes",0,ROUND(Table1[[#This Row],[Basic Of March 21]]*$C$3,0))</f>
        <v>0</v>
      </c>
      <c r="K302" s="19">
        <f>IF(Table1[[#This Row],[Probation]]="YES",0,ROUND(Table1[[#This Row],[Basic Of March 21]]*$H$3,0))</f>
        <v>0</v>
      </c>
      <c r="L302" s="19">
        <f>SUM(J302:K302,Table1[[#This Row],[Basic Of March 21]])</f>
        <v>0</v>
      </c>
      <c r="M302" s="19">
        <f t="shared" si="16"/>
        <v>0</v>
      </c>
      <c r="N302" s="19">
        <f>IF(Table1[[#This Row],[Probation]]="Yes",Table1[[#This Row],[Basic Of March 21]],MROUND(Table1[[#This Row],[Basic Of March 21]]*1.03,100))</f>
        <v>0</v>
      </c>
      <c r="O302" s="19">
        <f>IF(Table1[[#This Row],[Probation]]="Yes",0,ROUND(N302*$C$4,0))</f>
        <v>0</v>
      </c>
      <c r="P302" s="19">
        <f>IF(Table1[[#This Row],[Probation]]="Yes",0,ROUND(N302*$H$4,0))</f>
        <v>0</v>
      </c>
      <c r="Q302" s="19">
        <f t="shared" si="17"/>
        <v>0</v>
      </c>
      <c r="R302" s="19">
        <f t="shared" si="18"/>
        <v>0</v>
      </c>
      <c r="S302" s="19">
        <f>IF(Table1[[#This Row],[GPF/NPS]]="GPF",0,ROUND(SUM(Table1[[#This Row],[Basic Of March 21]],J302)*10%,0)*4+ROUND(SUM(N302:O302)*10%,0)*8)</f>
        <v>0</v>
      </c>
      <c r="T302" s="19">
        <f t="shared" si="19"/>
        <v>0</v>
      </c>
      <c r="U302" s="14"/>
    </row>
    <row r="303" spans="1:21" ht="20.100000000000001" customHeight="1" x14ac:dyDescent="0.25">
      <c r="A303" s="20">
        <f>IF(Table1[[#This Row],[Name of Employee]]="","",ROWS($A$1:A298))</f>
        <v>298</v>
      </c>
      <c r="B303" s="16" t="s">
        <v>92</v>
      </c>
      <c r="C303" s="17"/>
      <c r="D303" s="17"/>
      <c r="E303" s="17"/>
      <c r="F303" s="17"/>
      <c r="G303" s="17"/>
      <c r="H303" s="13"/>
      <c r="I303" s="52"/>
      <c r="J303" s="19">
        <f>IF(Table1[[#This Row],[Probation]]="Yes",0,ROUND(Table1[[#This Row],[Basic Of March 21]]*$C$3,0))</f>
        <v>0</v>
      </c>
      <c r="K303" s="19">
        <f>IF(Table1[[#This Row],[Probation]]="YES",0,ROUND(Table1[[#This Row],[Basic Of March 21]]*$H$3,0))</f>
        <v>0</v>
      </c>
      <c r="L303" s="19">
        <f>SUM(J303:K303,Table1[[#This Row],[Basic Of March 21]])</f>
        <v>0</v>
      </c>
      <c r="M303" s="19">
        <f t="shared" si="16"/>
        <v>0</v>
      </c>
      <c r="N303" s="19">
        <f>IF(Table1[[#This Row],[Probation]]="Yes",Table1[[#This Row],[Basic Of March 21]],MROUND(Table1[[#This Row],[Basic Of March 21]]*1.03,100))</f>
        <v>0</v>
      </c>
      <c r="O303" s="19">
        <f>IF(Table1[[#This Row],[Probation]]="Yes",0,ROUND(N303*$C$4,0))</f>
        <v>0</v>
      </c>
      <c r="P303" s="19">
        <f>IF(Table1[[#This Row],[Probation]]="Yes",0,ROUND(N303*$H$4,0))</f>
        <v>0</v>
      </c>
      <c r="Q303" s="19">
        <f t="shared" si="17"/>
        <v>0</v>
      </c>
      <c r="R303" s="19">
        <f t="shared" si="18"/>
        <v>0</v>
      </c>
      <c r="S303" s="19">
        <f>IF(Table1[[#This Row],[GPF/NPS]]="GPF",0,ROUND(SUM(Table1[[#This Row],[Basic Of March 21]],J303)*10%,0)*4+ROUND(SUM(N303:O303)*10%,0)*8)</f>
        <v>0</v>
      </c>
      <c r="T303" s="19">
        <f t="shared" si="19"/>
        <v>0</v>
      </c>
      <c r="U303" s="14"/>
    </row>
    <row r="304" spans="1:21" ht="20.100000000000001" customHeight="1" x14ac:dyDescent="0.25">
      <c r="A304" s="20">
        <f>IF(Table1[[#This Row],[Name of Employee]]="","",ROWS($A$1:A299))</f>
        <v>299</v>
      </c>
      <c r="B304" s="16" t="s">
        <v>93</v>
      </c>
      <c r="C304" s="17"/>
      <c r="D304" s="17"/>
      <c r="E304" s="17"/>
      <c r="F304" s="17"/>
      <c r="G304" s="17"/>
      <c r="H304" s="13"/>
      <c r="I304" s="52"/>
      <c r="J304" s="19">
        <f>IF(Table1[[#This Row],[Probation]]="Yes",0,ROUND(Table1[[#This Row],[Basic Of March 21]]*$C$3,0))</f>
        <v>0</v>
      </c>
      <c r="K304" s="19">
        <f>IF(Table1[[#This Row],[Probation]]="YES",0,ROUND(Table1[[#This Row],[Basic Of March 21]]*$H$3,0))</f>
        <v>0</v>
      </c>
      <c r="L304" s="19">
        <f>SUM(J304:K304,Table1[[#This Row],[Basic Of March 21]])</f>
        <v>0</v>
      </c>
      <c r="M304" s="19">
        <f t="shared" si="16"/>
        <v>0</v>
      </c>
      <c r="N304" s="19">
        <f>IF(Table1[[#This Row],[Probation]]="Yes",Table1[[#This Row],[Basic Of March 21]],MROUND(Table1[[#This Row],[Basic Of March 21]]*1.03,100))</f>
        <v>0</v>
      </c>
      <c r="O304" s="19">
        <f>IF(Table1[[#This Row],[Probation]]="Yes",0,ROUND(N304*$C$4,0))</f>
        <v>0</v>
      </c>
      <c r="P304" s="19">
        <f>IF(Table1[[#This Row],[Probation]]="Yes",0,ROUND(N304*$H$4,0))</f>
        <v>0</v>
      </c>
      <c r="Q304" s="19">
        <f t="shared" si="17"/>
        <v>0</v>
      </c>
      <c r="R304" s="19">
        <f t="shared" si="18"/>
        <v>0</v>
      </c>
      <c r="S304" s="19">
        <f>IF(Table1[[#This Row],[GPF/NPS]]="GPF",0,ROUND(SUM(Table1[[#This Row],[Basic Of March 21]],J304)*10%,0)*4+ROUND(SUM(N304:O304)*10%,0)*8)</f>
        <v>0</v>
      </c>
      <c r="T304" s="19">
        <f t="shared" si="19"/>
        <v>0</v>
      </c>
      <c r="U304" s="14"/>
    </row>
    <row r="305" spans="1:21" ht="20.100000000000001" customHeight="1" x14ac:dyDescent="0.25">
      <c r="A305" s="20">
        <f>IF(Table1[[#This Row],[Name of Employee]]="","",ROWS($A$1:A300))</f>
        <v>300</v>
      </c>
      <c r="B305" s="16" t="s">
        <v>94</v>
      </c>
      <c r="C305" s="17"/>
      <c r="D305" s="17"/>
      <c r="E305" s="17"/>
      <c r="F305" s="17"/>
      <c r="G305" s="17"/>
      <c r="H305" s="13"/>
      <c r="I305" s="52"/>
      <c r="J305" s="19">
        <f>IF(Table1[[#This Row],[Probation]]="Yes",0,ROUND(Table1[[#This Row],[Basic Of March 21]]*$C$3,0))</f>
        <v>0</v>
      </c>
      <c r="K305" s="19">
        <f>IF(Table1[[#This Row],[Probation]]="YES",0,ROUND(Table1[[#This Row],[Basic Of March 21]]*$H$3,0))</f>
        <v>0</v>
      </c>
      <c r="L305" s="19">
        <f>SUM(J305:K305,Table1[[#This Row],[Basic Of March 21]])</f>
        <v>0</v>
      </c>
      <c r="M305" s="19">
        <f t="shared" si="16"/>
        <v>0</v>
      </c>
      <c r="N305" s="19">
        <f>IF(Table1[[#This Row],[Probation]]="Yes",Table1[[#This Row],[Basic Of March 21]],MROUND(Table1[[#This Row],[Basic Of March 21]]*1.03,100))</f>
        <v>0</v>
      </c>
      <c r="O305" s="19">
        <f>IF(Table1[[#This Row],[Probation]]="Yes",0,ROUND(N305*$C$4,0))</f>
        <v>0</v>
      </c>
      <c r="P305" s="19">
        <f>IF(Table1[[#This Row],[Probation]]="Yes",0,ROUND(N305*$H$4,0))</f>
        <v>0</v>
      </c>
      <c r="Q305" s="19">
        <f t="shared" si="17"/>
        <v>0</v>
      </c>
      <c r="R305" s="19">
        <f t="shared" si="18"/>
        <v>0</v>
      </c>
      <c r="S305" s="19">
        <f>IF(Table1[[#This Row],[GPF/NPS]]="GPF",0,ROUND(SUM(Table1[[#This Row],[Basic Of March 21]],J305)*10%,0)*4+ROUND(SUM(N305:O305)*10%,0)*8)</f>
        <v>0</v>
      </c>
      <c r="T305" s="19">
        <f t="shared" si="19"/>
        <v>0</v>
      </c>
      <c r="U305" s="14"/>
    </row>
    <row r="306" spans="1:21" ht="20.100000000000001" customHeight="1" x14ac:dyDescent="0.25">
      <c r="A306" s="20">
        <f>IF(Table1[[#This Row],[Name of Employee]]="","",ROWS($A$1:A301))</f>
        <v>301</v>
      </c>
      <c r="B306" s="16" t="s">
        <v>95</v>
      </c>
      <c r="C306" s="17"/>
      <c r="D306" s="17"/>
      <c r="E306" s="17"/>
      <c r="F306" s="17"/>
      <c r="G306" s="17"/>
      <c r="H306" s="13"/>
      <c r="I306" s="52"/>
      <c r="J306" s="19">
        <f>IF(Table1[[#This Row],[Probation]]="Yes",0,ROUND(Table1[[#This Row],[Basic Of March 21]]*$C$3,0))</f>
        <v>0</v>
      </c>
      <c r="K306" s="19">
        <f>IF(Table1[[#This Row],[Probation]]="YES",0,ROUND(Table1[[#This Row],[Basic Of March 21]]*$H$3,0))</f>
        <v>0</v>
      </c>
      <c r="L306" s="19">
        <f>SUM(J306:K306,Table1[[#This Row],[Basic Of March 21]])</f>
        <v>0</v>
      </c>
      <c r="M306" s="19">
        <f t="shared" si="16"/>
        <v>0</v>
      </c>
      <c r="N306" s="19">
        <f>IF(Table1[[#This Row],[Probation]]="Yes",Table1[[#This Row],[Basic Of March 21]],MROUND(Table1[[#This Row],[Basic Of March 21]]*1.03,100))</f>
        <v>0</v>
      </c>
      <c r="O306" s="19">
        <f>IF(Table1[[#This Row],[Probation]]="Yes",0,ROUND(N306*$C$4,0))</f>
        <v>0</v>
      </c>
      <c r="P306" s="19">
        <f>IF(Table1[[#This Row],[Probation]]="Yes",0,ROUND(N306*$H$4,0))</f>
        <v>0</v>
      </c>
      <c r="Q306" s="19">
        <f t="shared" si="17"/>
        <v>0</v>
      </c>
      <c r="R306" s="19">
        <f t="shared" si="18"/>
        <v>0</v>
      </c>
      <c r="S306" s="19">
        <f>IF(Table1[[#This Row],[GPF/NPS]]="GPF",0,ROUND(SUM(Table1[[#This Row],[Basic Of March 21]],J306)*10%,0)*4+ROUND(SUM(N306:O306)*10%,0)*8)</f>
        <v>0</v>
      </c>
      <c r="T306" s="19">
        <f t="shared" si="19"/>
        <v>0</v>
      </c>
      <c r="U306" s="14"/>
    </row>
    <row r="307" spans="1:21" ht="20.100000000000001" customHeight="1" x14ac:dyDescent="0.25">
      <c r="A307" s="20">
        <f>IF(Table1[[#This Row],[Name of Employee]]="","",ROWS($A$1:A302))</f>
        <v>302</v>
      </c>
      <c r="B307" s="16" t="s">
        <v>96</v>
      </c>
      <c r="C307" s="17"/>
      <c r="D307" s="17"/>
      <c r="E307" s="17"/>
      <c r="F307" s="17"/>
      <c r="G307" s="17"/>
      <c r="H307" s="13"/>
      <c r="I307" s="52"/>
      <c r="J307" s="19">
        <f>IF(Table1[[#This Row],[Probation]]="Yes",0,ROUND(Table1[[#This Row],[Basic Of March 21]]*$C$3,0))</f>
        <v>0</v>
      </c>
      <c r="K307" s="19">
        <f>IF(Table1[[#This Row],[Probation]]="YES",0,ROUND(Table1[[#This Row],[Basic Of March 21]]*$H$3,0))</f>
        <v>0</v>
      </c>
      <c r="L307" s="19">
        <f>SUM(J307:K307,Table1[[#This Row],[Basic Of March 21]])</f>
        <v>0</v>
      </c>
      <c r="M307" s="19">
        <f t="shared" si="16"/>
        <v>0</v>
      </c>
      <c r="N307" s="19">
        <f>IF(Table1[[#This Row],[Probation]]="Yes",Table1[[#This Row],[Basic Of March 21]],MROUND(Table1[[#This Row],[Basic Of March 21]]*1.03,100))</f>
        <v>0</v>
      </c>
      <c r="O307" s="19">
        <f>IF(Table1[[#This Row],[Probation]]="Yes",0,ROUND(N307*$C$4,0))</f>
        <v>0</v>
      </c>
      <c r="P307" s="19">
        <f>IF(Table1[[#This Row],[Probation]]="Yes",0,ROUND(N307*$H$4,0))</f>
        <v>0</v>
      </c>
      <c r="Q307" s="19">
        <f t="shared" si="17"/>
        <v>0</v>
      </c>
      <c r="R307" s="19">
        <f t="shared" si="18"/>
        <v>0</v>
      </c>
      <c r="S307" s="19">
        <f>IF(Table1[[#This Row],[GPF/NPS]]="GPF",0,ROUND(SUM(Table1[[#This Row],[Basic Of March 21]],J307)*10%,0)*4+ROUND(SUM(N307:O307)*10%,0)*8)</f>
        <v>0</v>
      </c>
      <c r="T307" s="19">
        <f t="shared" si="19"/>
        <v>0</v>
      </c>
      <c r="U307" s="14"/>
    </row>
    <row r="308" spans="1:21" ht="20.100000000000001" customHeight="1" x14ac:dyDescent="0.25">
      <c r="A308" s="20">
        <f>IF(Table1[[#This Row],[Name of Employee]]="","",ROWS($A$1:A303))</f>
        <v>303</v>
      </c>
      <c r="B308" s="16" t="s">
        <v>97</v>
      </c>
      <c r="C308" s="17"/>
      <c r="D308" s="17"/>
      <c r="E308" s="17"/>
      <c r="F308" s="17"/>
      <c r="G308" s="17"/>
      <c r="H308" s="13"/>
      <c r="I308" s="52"/>
      <c r="J308" s="19">
        <f>IF(Table1[[#This Row],[Probation]]="Yes",0,ROUND(Table1[[#This Row],[Basic Of March 21]]*$C$3,0))</f>
        <v>0</v>
      </c>
      <c r="K308" s="19">
        <f>IF(Table1[[#This Row],[Probation]]="YES",0,ROUND(Table1[[#This Row],[Basic Of March 21]]*$H$3,0))</f>
        <v>0</v>
      </c>
      <c r="L308" s="19">
        <f>SUM(J308:K308,Table1[[#This Row],[Basic Of March 21]])</f>
        <v>0</v>
      </c>
      <c r="M308" s="19">
        <f t="shared" si="16"/>
        <v>0</v>
      </c>
      <c r="N308" s="19">
        <f>IF(Table1[[#This Row],[Probation]]="Yes",Table1[[#This Row],[Basic Of March 21]],MROUND(Table1[[#This Row],[Basic Of March 21]]*1.03,100))</f>
        <v>0</v>
      </c>
      <c r="O308" s="19">
        <f>IF(Table1[[#This Row],[Probation]]="Yes",0,ROUND(N308*$C$4,0))</f>
        <v>0</v>
      </c>
      <c r="P308" s="19">
        <f>IF(Table1[[#This Row],[Probation]]="Yes",0,ROUND(N308*$H$4,0))</f>
        <v>0</v>
      </c>
      <c r="Q308" s="19">
        <f t="shared" si="17"/>
        <v>0</v>
      </c>
      <c r="R308" s="19">
        <f t="shared" si="18"/>
        <v>0</v>
      </c>
      <c r="S308" s="19">
        <f>IF(Table1[[#This Row],[GPF/NPS]]="GPF",0,ROUND(SUM(Table1[[#This Row],[Basic Of March 21]],J308)*10%,0)*4+ROUND(SUM(N308:O308)*10%,0)*8)</f>
        <v>0</v>
      </c>
      <c r="T308" s="19">
        <f t="shared" si="19"/>
        <v>0</v>
      </c>
      <c r="U308" s="14"/>
    </row>
    <row r="309" spans="1:21" ht="20.100000000000001" customHeight="1" x14ac:dyDescent="0.25">
      <c r="A309" s="20">
        <f>IF(Table1[[#This Row],[Name of Employee]]="","",ROWS($A$1:A304))</f>
        <v>304</v>
      </c>
      <c r="B309" s="16" t="s">
        <v>98</v>
      </c>
      <c r="C309" s="17"/>
      <c r="D309" s="17"/>
      <c r="E309" s="17"/>
      <c r="F309" s="17"/>
      <c r="G309" s="17"/>
      <c r="H309" s="13"/>
      <c r="I309" s="52"/>
      <c r="J309" s="19">
        <f>IF(Table1[[#This Row],[Probation]]="Yes",0,ROUND(Table1[[#This Row],[Basic Of March 21]]*$C$3,0))</f>
        <v>0</v>
      </c>
      <c r="K309" s="19">
        <f>IF(Table1[[#This Row],[Probation]]="YES",0,ROUND(Table1[[#This Row],[Basic Of March 21]]*$H$3,0))</f>
        <v>0</v>
      </c>
      <c r="L309" s="19">
        <f>SUM(J309:K309,Table1[[#This Row],[Basic Of March 21]])</f>
        <v>0</v>
      </c>
      <c r="M309" s="19">
        <f t="shared" si="16"/>
        <v>0</v>
      </c>
      <c r="N309" s="19">
        <f>IF(Table1[[#This Row],[Probation]]="Yes",Table1[[#This Row],[Basic Of March 21]],MROUND(Table1[[#This Row],[Basic Of March 21]]*1.03,100))</f>
        <v>0</v>
      </c>
      <c r="O309" s="19">
        <f>IF(Table1[[#This Row],[Probation]]="Yes",0,ROUND(N309*$C$4,0))</f>
        <v>0</v>
      </c>
      <c r="P309" s="19">
        <f>IF(Table1[[#This Row],[Probation]]="Yes",0,ROUND(N309*$H$4,0))</f>
        <v>0</v>
      </c>
      <c r="Q309" s="19">
        <f t="shared" si="17"/>
        <v>0</v>
      </c>
      <c r="R309" s="19">
        <f t="shared" si="18"/>
        <v>0</v>
      </c>
      <c r="S309" s="19">
        <f>IF(Table1[[#This Row],[GPF/NPS]]="GPF",0,ROUND(SUM(Table1[[#This Row],[Basic Of March 21]],J309)*10%,0)*4+ROUND(SUM(N309:O309)*10%,0)*8)</f>
        <v>0</v>
      </c>
      <c r="T309" s="19">
        <f t="shared" si="19"/>
        <v>0</v>
      </c>
      <c r="U309" s="14"/>
    </row>
    <row r="310" spans="1:21" ht="20.100000000000001" customHeight="1" x14ac:dyDescent="0.25">
      <c r="A310" s="20">
        <f>IF(Table1[[#This Row],[Name of Employee]]="","",ROWS($A$1:A305))</f>
        <v>305</v>
      </c>
      <c r="B310" s="16" t="s">
        <v>109</v>
      </c>
      <c r="C310" s="17"/>
      <c r="D310" s="17"/>
      <c r="E310" s="17"/>
      <c r="F310" s="17"/>
      <c r="G310" s="17"/>
      <c r="H310" s="13"/>
      <c r="I310" s="52"/>
      <c r="J310" s="19">
        <f>IF(Table1[[#This Row],[Probation]]="Yes",0,ROUND(Table1[[#This Row],[Basic Of March 21]]*$C$3,0))</f>
        <v>0</v>
      </c>
      <c r="K310" s="19">
        <f>IF(Table1[[#This Row],[Probation]]="YES",0,ROUND(Table1[[#This Row],[Basic Of March 21]]*$H$3,0))</f>
        <v>0</v>
      </c>
      <c r="L310" s="19">
        <f>SUM(J310:K310,Table1[[#This Row],[Basic Of March 21]])</f>
        <v>0</v>
      </c>
      <c r="M310" s="19">
        <f t="shared" si="16"/>
        <v>0</v>
      </c>
      <c r="N310" s="19">
        <f>IF(Table1[[#This Row],[Probation]]="Yes",Table1[[#This Row],[Basic Of March 21]],MROUND(Table1[[#This Row],[Basic Of March 21]]*1.03,100))</f>
        <v>0</v>
      </c>
      <c r="O310" s="19">
        <f>IF(Table1[[#This Row],[Probation]]="Yes",0,ROUND(N310*$C$4,0))</f>
        <v>0</v>
      </c>
      <c r="P310" s="19">
        <f>IF(Table1[[#This Row],[Probation]]="Yes",0,ROUND(N310*$H$4,0))</f>
        <v>0</v>
      </c>
      <c r="Q310" s="19">
        <f t="shared" si="17"/>
        <v>0</v>
      </c>
      <c r="R310" s="19">
        <f t="shared" si="18"/>
        <v>0</v>
      </c>
      <c r="S310" s="19">
        <f>IF(Table1[[#This Row],[GPF/NPS]]="GPF",0,ROUND(SUM(Table1[[#This Row],[Basic Of March 21]],J310)*10%,0)*4+ROUND(SUM(N310:O310)*10%,0)*8)</f>
        <v>0</v>
      </c>
      <c r="T310" s="19">
        <f t="shared" si="19"/>
        <v>0</v>
      </c>
      <c r="U310" s="14"/>
    </row>
    <row r="311" spans="1:21" ht="20.100000000000001" customHeight="1" x14ac:dyDescent="0.25">
      <c r="A311" s="20">
        <f>IF(Table1[[#This Row],[Name of Employee]]="","",ROWS($A$1:A306))</f>
        <v>306</v>
      </c>
      <c r="B311" s="16" t="s">
        <v>99</v>
      </c>
      <c r="C311" s="17"/>
      <c r="D311" s="17"/>
      <c r="E311" s="17"/>
      <c r="F311" s="17"/>
      <c r="G311" s="17"/>
      <c r="H311" s="13"/>
      <c r="I311" s="52"/>
      <c r="J311" s="19">
        <f>IF(Table1[[#This Row],[Probation]]="Yes",0,ROUND(Table1[[#This Row],[Basic Of March 21]]*$C$3,0))</f>
        <v>0</v>
      </c>
      <c r="K311" s="19">
        <f>IF(Table1[[#This Row],[Probation]]="YES",0,ROUND(Table1[[#This Row],[Basic Of March 21]]*$H$3,0))</f>
        <v>0</v>
      </c>
      <c r="L311" s="19">
        <f>SUM(J311:K311,Table1[[#This Row],[Basic Of March 21]])</f>
        <v>0</v>
      </c>
      <c r="M311" s="19">
        <f t="shared" si="16"/>
        <v>0</v>
      </c>
      <c r="N311" s="19">
        <f>IF(Table1[[#This Row],[Probation]]="Yes",Table1[[#This Row],[Basic Of March 21]],MROUND(Table1[[#This Row],[Basic Of March 21]]*1.03,100))</f>
        <v>0</v>
      </c>
      <c r="O311" s="19">
        <f>IF(Table1[[#This Row],[Probation]]="Yes",0,ROUND(N311*$C$4,0))</f>
        <v>0</v>
      </c>
      <c r="P311" s="19">
        <f>IF(Table1[[#This Row],[Probation]]="Yes",0,ROUND(N311*$H$4,0))</f>
        <v>0</v>
      </c>
      <c r="Q311" s="19">
        <f t="shared" si="17"/>
        <v>0</v>
      </c>
      <c r="R311" s="19">
        <f t="shared" si="18"/>
        <v>0</v>
      </c>
      <c r="S311" s="19">
        <f>IF(Table1[[#This Row],[GPF/NPS]]="GPF",0,ROUND(SUM(Table1[[#This Row],[Basic Of March 21]],J311)*10%,0)*4+ROUND(SUM(N311:O311)*10%,0)*8)</f>
        <v>0</v>
      </c>
      <c r="T311" s="19">
        <f t="shared" si="19"/>
        <v>0</v>
      </c>
      <c r="U311" s="14"/>
    </row>
    <row r="312" spans="1:21" ht="20.100000000000001" customHeight="1" x14ac:dyDescent="0.25">
      <c r="A312" s="20">
        <f>IF(Table1[[#This Row],[Name of Employee]]="","",ROWS($A$1:A307))</f>
        <v>307</v>
      </c>
      <c r="B312" s="16" t="s">
        <v>100</v>
      </c>
      <c r="C312" s="17"/>
      <c r="D312" s="17"/>
      <c r="E312" s="17"/>
      <c r="F312" s="17"/>
      <c r="G312" s="17"/>
      <c r="H312" s="13"/>
      <c r="I312" s="52"/>
      <c r="J312" s="19">
        <f>IF(Table1[[#This Row],[Probation]]="Yes",0,ROUND(Table1[[#This Row],[Basic Of March 21]]*$C$3,0))</f>
        <v>0</v>
      </c>
      <c r="K312" s="19">
        <f>IF(Table1[[#This Row],[Probation]]="YES",0,ROUND(Table1[[#This Row],[Basic Of March 21]]*$H$3,0))</f>
        <v>0</v>
      </c>
      <c r="L312" s="19">
        <f>SUM(J312:K312,Table1[[#This Row],[Basic Of March 21]])</f>
        <v>0</v>
      </c>
      <c r="M312" s="19">
        <f t="shared" si="16"/>
        <v>0</v>
      </c>
      <c r="N312" s="19">
        <f>IF(Table1[[#This Row],[Probation]]="Yes",Table1[[#This Row],[Basic Of March 21]],MROUND(Table1[[#This Row],[Basic Of March 21]]*1.03,100))</f>
        <v>0</v>
      </c>
      <c r="O312" s="19">
        <f>IF(Table1[[#This Row],[Probation]]="Yes",0,ROUND(N312*$C$4,0))</f>
        <v>0</v>
      </c>
      <c r="P312" s="19">
        <f>IF(Table1[[#This Row],[Probation]]="Yes",0,ROUND(N312*$H$4,0))</f>
        <v>0</v>
      </c>
      <c r="Q312" s="19">
        <f t="shared" si="17"/>
        <v>0</v>
      </c>
      <c r="R312" s="19">
        <f t="shared" si="18"/>
        <v>0</v>
      </c>
      <c r="S312" s="19">
        <f>IF(Table1[[#This Row],[GPF/NPS]]="GPF",0,ROUND(SUM(Table1[[#This Row],[Basic Of March 21]],J312)*10%,0)*4+ROUND(SUM(N312:O312)*10%,0)*8)</f>
        <v>0</v>
      </c>
      <c r="T312" s="19">
        <f t="shared" si="19"/>
        <v>0</v>
      </c>
      <c r="U312" s="14"/>
    </row>
    <row r="313" spans="1:21" ht="20.100000000000001" customHeight="1" x14ac:dyDescent="0.25">
      <c r="A313" s="20">
        <f>IF(Table1[[#This Row],[Name of Employee]]="","",ROWS($A$1:A308))</f>
        <v>308</v>
      </c>
      <c r="B313" s="16" t="s">
        <v>101</v>
      </c>
      <c r="C313" s="17"/>
      <c r="D313" s="17"/>
      <c r="E313" s="17"/>
      <c r="F313" s="17"/>
      <c r="G313" s="17"/>
      <c r="H313" s="13"/>
      <c r="I313" s="52"/>
      <c r="J313" s="19">
        <f>IF(Table1[[#This Row],[Probation]]="Yes",0,ROUND(Table1[[#This Row],[Basic Of March 21]]*$C$3,0))</f>
        <v>0</v>
      </c>
      <c r="K313" s="19">
        <f>IF(Table1[[#This Row],[Probation]]="YES",0,ROUND(Table1[[#This Row],[Basic Of March 21]]*$H$3,0))</f>
        <v>0</v>
      </c>
      <c r="L313" s="19">
        <f>SUM(J313:K313,Table1[[#This Row],[Basic Of March 21]])</f>
        <v>0</v>
      </c>
      <c r="M313" s="19">
        <f t="shared" si="16"/>
        <v>0</v>
      </c>
      <c r="N313" s="19">
        <f>IF(Table1[[#This Row],[Probation]]="Yes",Table1[[#This Row],[Basic Of March 21]],MROUND(Table1[[#This Row],[Basic Of March 21]]*1.03,100))</f>
        <v>0</v>
      </c>
      <c r="O313" s="19">
        <f>IF(Table1[[#This Row],[Probation]]="Yes",0,ROUND(N313*$C$4,0))</f>
        <v>0</v>
      </c>
      <c r="P313" s="19">
        <f>IF(Table1[[#This Row],[Probation]]="Yes",0,ROUND(N313*$H$4,0))</f>
        <v>0</v>
      </c>
      <c r="Q313" s="19">
        <f t="shared" si="17"/>
        <v>0</v>
      </c>
      <c r="R313" s="19">
        <f t="shared" si="18"/>
        <v>0</v>
      </c>
      <c r="S313" s="19">
        <f>IF(Table1[[#This Row],[GPF/NPS]]="GPF",0,ROUND(SUM(Table1[[#This Row],[Basic Of March 21]],J313)*10%,0)*4+ROUND(SUM(N313:O313)*10%,0)*8)</f>
        <v>0</v>
      </c>
      <c r="T313" s="19">
        <f t="shared" si="19"/>
        <v>0</v>
      </c>
      <c r="U313" s="14"/>
    </row>
    <row r="314" spans="1:21" ht="20.100000000000001" customHeight="1" x14ac:dyDescent="0.25">
      <c r="A314" s="20">
        <f>IF(Table1[[#This Row],[Name of Employee]]="","",ROWS($A$1:A309))</f>
        <v>309</v>
      </c>
      <c r="B314" s="16" t="s">
        <v>102</v>
      </c>
      <c r="C314" s="17"/>
      <c r="D314" s="17"/>
      <c r="E314" s="17"/>
      <c r="F314" s="17"/>
      <c r="G314" s="17"/>
      <c r="H314" s="13"/>
      <c r="I314" s="52"/>
      <c r="J314" s="19">
        <f>IF(Table1[[#This Row],[Probation]]="Yes",0,ROUND(Table1[[#This Row],[Basic Of March 21]]*$C$3,0))</f>
        <v>0</v>
      </c>
      <c r="K314" s="19">
        <f>IF(Table1[[#This Row],[Probation]]="YES",0,ROUND(Table1[[#This Row],[Basic Of March 21]]*$H$3,0))</f>
        <v>0</v>
      </c>
      <c r="L314" s="19">
        <f>SUM(J314:K314,Table1[[#This Row],[Basic Of March 21]])</f>
        <v>0</v>
      </c>
      <c r="M314" s="19">
        <f t="shared" si="16"/>
        <v>0</v>
      </c>
      <c r="N314" s="19">
        <f>IF(Table1[[#This Row],[Probation]]="Yes",Table1[[#This Row],[Basic Of March 21]],MROUND(Table1[[#This Row],[Basic Of March 21]]*1.03,100))</f>
        <v>0</v>
      </c>
      <c r="O314" s="19">
        <f>IF(Table1[[#This Row],[Probation]]="Yes",0,ROUND(N314*$C$4,0))</f>
        <v>0</v>
      </c>
      <c r="P314" s="19">
        <f>IF(Table1[[#This Row],[Probation]]="Yes",0,ROUND(N314*$H$4,0))</f>
        <v>0</v>
      </c>
      <c r="Q314" s="19">
        <f t="shared" si="17"/>
        <v>0</v>
      </c>
      <c r="R314" s="19">
        <f t="shared" si="18"/>
        <v>0</v>
      </c>
      <c r="S314" s="19">
        <f>IF(Table1[[#This Row],[GPF/NPS]]="GPF",0,ROUND(SUM(Table1[[#This Row],[Basic Of March 21]],J314)*10%,0)*4+ROUND(SUM(N314:O314)*10%,0)*8)</f>
        <v>0</v>
      </c>
      <c r="T314" s="19">
        <f t="shared" si="19"/>
        <v>0</v>
      </c>
      <c r="U314" s="14"/>
    </row>
    <row r="315" spans="1:21" ht="20.100000000000001" customHeight="1" x14ac:dyDescent="0.25">
      <c r="A315" s="20">
        <f>IF(Table1[[#This Row],[Name of Employee]]="","",ROWS($A$1:A310))</f>
        <v>310</v>
      </c>
      <c r="B315" s="16" t="s">
        <v>103</v>
      </c>
      <c r="C315" s="17"/>
      <c r="D315" s="17"/>
      <c r="E315" s="17"/>
      <c r="F315" s="17"/>
      <c r="G315" s="17"/>
      <c r="H315" s="13"/>
      <c r="I315" s="52"/>
      <c r="J315" s="19">
        <f>IF(Table1[[#This Row],[Probation]]="Yes",0,ROUND(Table1[[#This Row],[Basic Of March 21]]*$C$3,0))</f>
        <v>0</v>
      </c>
      <c r="K315" s="19">
        <f>IF(Table1[[#This Row],[Probation]]="YES",0,ROUND(Table1[[#This Row],[Basic Of March 21]]*$H$3,0))</f>
        <v>0</v>
      </c>
      <c r="L315" s="19">
        <f>SUM(J315:K315,Table1[[#This Row],[Basic Of March 21]])</f>
        <v>0</v>
      </c>
      <c r="M315" s="19">
        <f t="shared" si="16"/>
        <v>0</v>
      </c>
      <c r="N315" s="19">
        <f>IF(Table1[[#This Row],[Probation]]="Yes",Table1[[#This Row],[Basic Of March 21]],MROUND(Table1[[#This Row],[Basic Of March 21]]*1.03,100))</f>
        <v>0</v>
      </c>
      <c r="O315" s="19">
        <f>IF(Table1[[#This Row],[Probation]]="Yes",0,ROUND(N315*$C$4,0))</f>
        <v>0</v>
      </c>
      <c r="P315" s="19">
        <f>IF(Table1[[#This Row],[Probation]]="Yes",0,ROUND(N315*$H$4,0))</f>
        <v>0</v>
      </c>
      <c r="Q315" s="19">
        <f t="shared" si="17"/>
        <v>0</v>
      </c>
      <c r="R315" s="19">
        <f t="shared" si="18"/>
        <v>0</v>
      </c>
      <c r="S315" s="19">
        <f>IF(Table1[[#This Row],[GPF/NPS]]="GPF",0,ROUND(SUM(Table1[[#This Row],[Basic Of March 21]],J315)*10%,0)*4+ROUND(SUM(N315:O315)*10%,0)*8)</f>
        <v>0</v>
      </c>
      <c r="T315" s="19">
        <f t="shared" si="19"/>
        <v>0</v>
      </c>
      <c r="U315" s="14"/>
    </row>
    <row r="316" spans="1:21" ht="20.100000000000001" customHeight="1" x14ac:dyDescent="0.25">
      <c r="A316" s="20">
        <f>IF(Table1[[#This Row],[Name of Employee]]="","",ROWS($A$1:A311))</f>
        <v>311</v>
      </c>
      <c r="B316" s="16" t="s">
        <v>104</v>
      </c>
      <c r="C316" s="17"/>
      <c r="D316" s="17"/>
      <c r="E316" s="17"/>
      <c r="F316" s="17"/>
      <c r="G316" s="17"/>
      <c r="H316" s="13"/>
      <c r="I316" s="52"/>
      <c r="J316" s="19">
        <f>IF(Table1[[#This Row],[Probation]]="Yes",0,ROUND(Table1[[#This Row],[Basic Of March 21]]*$C$3,0))</f>
        <v>0</v>
      </c>
      <c r="K316" s="19">
        <f>IF(Table1[[#This Row],[Probation]]="YES",0,ROUND(Table1[[#This Row],[Basic Of March 21]]*$H$3,0))</f>
        <v>0</v>
      </c>
      <c r="L316" s="19">
        <f>SUM(J316:K316,Table1[[#This Row],[Basic Of March 21]])</f>
        <v>0</v>
      </c>
      <c r="M316" s="19">
        <f t="shared" si="16"/>
        <v>0</v>
      </c>
      <c r="N316" s="19">
        <f>IF(Table1[[#This Row],[Probation]]="Yes",Table1[[#This Row],[Basic Of March 21]],MROUND(Table1[[#This Row],[Basic Of March 21]]*1.03,100))</f>
        <v>0</v>
      </c>
      <c r="O316" s="19">
        <f>IF(Table1[[#This Row],[Probation]]="Yes",0,ROUND(N316*$C$4,0))</f>
        <v>0</v>
      </c>
      <c r="P316" s="19">
        <f>IF(Table1[[#This Row],[Probation]]="Yes",0,ROUND(N316*$H$4,0))</f>
        <v>0</v>
      </c>
      <c r="Q316" s="19">
        <f t="shared" si="17"/>
        <v>0</v>
      </c>
      <c r="R316" s="19">
        <f t="shared" si="18"/>
        <v>0</v>
      </c>
      <c r="S316" s="19">
        <f>IF(Table1[[#This Row],[GPF/NPS]]="GPF",0,ROUND(SUM(Table1[[#This Row],[Basic Of March 21]],J316)*10%,0)*4+ROUND(SUM(N316:O316)*10%,0)*8)</f>
        <v>0</v>
      </c>
      <c r="T316" s="19">
        <f t="shared" si="19"/>
        <v>0</v>
      </c>
      <c r="U316" s="14"/>
    </row>
    <row r="317" spans="1:21" ht="20.100000000000001" customHeight="1" x14ac:dyDescent="0.25">
      <c r="A317" s="20">
        <f>IF(Table1[[#This Row],[Name of Employee]]="","",ROWS($A$1:A312))</f>
        <v>312</v>
      </c>
      <c r="B317" s="16" t="s">
        <v>105</v>
      </c>
      <c r="C317" s="17"/>
      <c r="D317" s="17"/>
      <c r="E317" s="17"/>
      <c r="F317" s="17"/>
      <c r="G317" s="17"/>
      <c r="H317" s="13"/>
      <c r="I317" s="52"/>
      <c r="J317" s="19">
        <f>IF(Table1[[#This Row],[Probation]]="Yes",0,ROUND(Table1[[#This Row],[Basic Of March 21]]*$C$3,0))</f>
        <v>0</v>
      </c>
      <c r="K317" s="19">
        <f>IF(Table1[[#This Row],[Probation]]="YES",0,ROUND(Table1[[#This Row],[Basic Of March 21]]*$H$3,0))</f>
        <v>0</v>
      </c>
      <c r="L317" s="19">
        <f>SUM(J317:K317,Table1[[#This Row],[Basic Of March 21]])</f>
        <v>0</v>
      </c>
      <c r="M317" s="19">
        <f t="shared" si="16"/>
        <v>0</v>
      </c>
      <c r="N317" s="19">
        <f>IF(Table1[[#This Row],[Probation]]="Yes",Table1[[#This Row],[Basic Of March 21]],MROUND(Table1[[#This Row],[Basic Of March 21]]*1.03,100))</f>
        <v>0</v>
      </c>
      <c r="O317" s="19">
        <f>IF(Table1[[#This Row],[Probation]]="Yes",0,ROUND(N317*$C$4,0))</f>
        <v>0</v>
      </c>
      <c r="P317" s="19">
        <f>IF(Table1[[#This Row],[Probation]]="Yes",0,ROUND(N317*$H$4,0))</f>
        <v>0</v>
      </c>
      <c r="Q317" s="19">
        <f t="shared" si="17"/>
        <v>0</v>
      </c>
      <c r="R317" s="19">
        <f t="shared" si="18"/>
        <v>0</v>
      </c>
      <c r="S317" s="19">
        <f>IF(Table1[[#This Row],[GPF/NPS]]="GPF",0,ROUND(SUM(Table1[[#This Row],[Basic Of March 21]],J317)*10%,0)*4+ROUND(SUM(N317:O317)*10%,0)*8)</f>
        <v>0</v>
      </c>
      <c r="T317" s="19">
        <f t="shared" si="19"/>
        <v>0</v>
      </c>
      <c r="U317" s="14"/>
    </row>
    <row r="318" spans="1:21" ht="20.100000000000001" customHeight="1" x14ac:dyDescent="0.25">
      <c r="A318" s="20">
        <f>IF(Table1[[#This Row],[Name of Employee]]="","",ROWS($A$1:A313))</f>
        <v>313</v>
      </c>
      <c r="B318" s="16" t="s">
        <v>106</v>
      </c>
      <c r="C318" s="17"/>
      <c r="D318" s="17"/>
      <c r="E318" s="17"/>
      <c r="F318" s="17"/>
      <c r="G318" s="17"/>
      <c r="H318" s="13"/>
      <c r="I318" s="52"/>
      <c r="J318" s="19">
        <f>IF(Table1[[#This Row],[Probation]]="Yes",0,ROUND(Table1[[#This Row],[Basic Of March 21]]*$C$3,0))</f>
        <v>0</v>
      </c>
      <c r="K318" s="19">
        <f>IF(Table1[[#This Row],[Probation]]="YES",0,ROUND(Table1[[#This Row],[Basic Of March 21]]*$H$3,0))</f>
        <v>0</v>
      </c>
      <c r="L318" s="19">
        <f>SUM(J318:K318,Table1[[#This Row],[Basic Of March 21]])</f>
        <v>0</v>
      </c>
      <c r="M318" s="19">
        <f t="shared" si="16"/>
        <v>0</v>
      </c>
      <c r="N318" s="19">
        <f>IF(Table1[[#This Row],[Probation]]="Yes",Table1[[#This Row],[Basic Of March 21]],MROUND(Table1[[#This Row],[Basic Of March 21]]*1.03,100))</f>
        <v>0</v>
      </c>
      <c r="O318" s="19">
        <f>IF(Table1[[#This Row],[Probation]]="Yes",0,ROUND(N318*$C$4,0))</f>
        <v>0</v>
      </c>
      <c r="P318" s="19">
        <f>IF(Table1[[#This Row],[Probation]]="Yes",0,ROUND(N318*$H$4,0))</f>
        <v>0</v>
      </c>
      <c r="Q318" s="19">
        <f t="shared" si="17"/>
        <v>0</v>
      </c>
      <c r="R318" s="19">
        <f t="shared" si="18"/>
        <v>0</v>
      </c>
      <c r="S318" s="19">
        <f>IF(Table1[[#This Row],[GPF/NPS]]="GPF",0,ROUND(SUM(Table1[[#This Row],[Basic Of March 21]],J318)*10%,0)*4+ROUND(SUM(N318:O318)*10%,0)*8)</f>
        <v>0</v>
      </c>
      <c r="T318" s="19">
        <f t="shared" si="19"/>
        <v>0</v>
      </c>
      <c r="U318" s="14"/>
    </row>
    <row r="319" spans="1:21" ht="20.100000000000001" customHeight="1" x14ac:dyDescent="0.25">
      <c r="A319" s="20">
        <f>IF(Table1[[#This Row],[Name of Employee]]="","",ROWS($A$1:A314))</f>
        <v>314</v>
      </c>
      <c r="B319" s="16" t="s">
        <v>107</v>
      </c>
      <c r="C319" s="17"/>
      <c r="D319" s="17"/>
      <c r="E319" s="17"/>
      <c r="F319" s="17"/>
      <c r="G319" s="17"/>
      <c r="H319" s="13"/>
      <c r="I319" s="52"/>
      <c r="J319" s="19">
        <f>IF(Table1[[#This Row],[Probation]]="Yes",0,ROUND(Table1[[#This Row],[Basic Of March 21]]*$C$3,0))</f>
        <v>0</v>
      </c>
      <c r="K319" s="19">
        <f>IF(Table1[[#This Row],[Probation]]="YES",0,ROUND(Table1[[#This Row],[Basic Of March 21]]*$H$3,0))</f>
        <v>0</v>
      </c>
      <c r="L319" s="19">
        <f>SUM(J319:K319,Table1[[#This Row],[Basic Of March 21]])</f>
        <v>0</v>
      </c>
      <c r="M319" s="19">
        <f t="shared" si="16"/>
        <v>0</v>
      </c>
      <c r="N319" s="19">
        <f>IF(Table1[[#This Row],[Probation]]="Yes",Table1[[#This Row],[Basic Of March 21]],MROUND(Table1[[#This Row],[Basic Of March 21]]*1.03,100))</f>
        <v>0</v>
      </c>
      <c r="O319" s="19">
        <f>IF(Table1[[#This Row],[Probation]]="Yes",0,ROUND(N319*$C$4,0))</f>
        <v>0</v>
      </c>
      <c r="P319" s="19">
        <f>IF(Table1[[#This Row],[Probation]]="Yes",0,ROUND(N319*$H$4,0))</f>
        <v>0</v>
      </c>
      <c r="Q319" s="19">
        <f t="shared" si="17"/>
        <v>0</v>
      </c>
      <c r="R319" s="19">
        <f t="shared" si="18"/>
        <v>0</v>
      </c>
      <c r="S319" s="19">
        <f>IF(Table1[[#This Row],[GPF/NPS]]="GPF",0,ROUND(SUM(Table1[[#This Row],[Basic Of March 21]],J319)*10%,0)*4+ROUND(SUM(N319:O319)*10%,0)*8)</f>
        <v>0</v>
      </c>
      <c r="T319" s="19">
        <f t="shared" si="19"/>
        <v>0</v>
      </c>
      <c r="U319" s="14"/>
    </row>
    <row r="320" spans="1:21" ht="20.100000000000001" customHeight="1" x14ac:dyDescent="0.25">
      <c r="A320" s="20">
        <f>IF(Table1[[#This Row],[Name of Employee]]="","",ROWS($A$1:A315))</f>
        <v>315</v>
      </c>
      <c r="B320" s="16" t="s">
        <v>108</v>
      </c>
      <c r="C320" s="17"/>
      <c r="D320" s="17"/>
      <c r="E320" s="17"/>
      <c r="F320" s="17"/>
      <c r="G320" s="17"/>
      <c r="H320" s="13"/>
      <c r="I320" s="52"/>
      <c r="J320" s="19">
        <f>IF(Table1[[#This Row],[Probation]]="Yes",0,ROUND(Table1[[#This Row],[Basic Of March 21]]*$C$3,0))</f>
        <v>0</v>
      </c>
      <c r="K320" s="19">
        <f>IF(Table1[[#This Row],[Probation]]="YES",0,ROUND(Table1[[#This Row],[Basic Of March 21]]*$H$3,0))</f>
        <v>0</v>
      </c>
      <c r="L320" s="19">
        <f>SUM(J320:K320,Table1[[#This Row],[Basic Of March 21]])</f>
        <v>0</v>
      </c>
      <c r="M320" s="19">
        <f t="shared" si="16"/>
        <v>0</v>
      </c>
      <c r="N320" s="19">
        <f>IF(Table1[[#This Row],[Probation]]="Yes",Table1[[#This Row],[Basic Of March 21]],MROUND(Table1[[#This Row],[Basic Of March 21]]*1.03,100))</f>
        <v>0</v>
      </c>
      <c r="O320" s="19">
        <f>IF(Table1[[#This Row],[Probation]]="Yes",0,ROUND(N320*$C$4,0))</f>
        <v>0</v>
      </c>
      <c r="P320" s="19">
        <f>IF(Table1[[#This Row],[Probation]]="Yes",0,ROUND(N320*$H$4,0))</f>
        <v>0</v>
      </c>
      <c r="Q320" s="19">
        <f t="shared" si="17"/>
        <v>0</v>
      </c>
      <c r="R320" s="19">
        <f t="shared" si="18"/>
        <v>0</v>
      </c>
      <c r="S320" s="19">
        <f>IF(Table1[[#This Row],[GPF/NPS]]="GPF",0,ROUND(SUM(Table1[[#This Row],[Basic Of March 21]],J320)*10%,0)*4+ROUND(SUM(N320:O320)*10%,0)*8)</f>
        <v>0</v>
      </c>
      <c r="T320" s="19">
        <f t="shared" si="19"/>
        <v>0</v>
      </c>
      <c r="U320" s="14"/>
    </row>
    <row r="321" spans="1:21" ht="20.100000000000001" customHeight="1" x14ac:dyDescent="0.25">
      <c r="A321" s="20">
        <f>IF(Table1[[#This Row],[Name of Employee]]="","",ROWS($A$1:A316))</f>
        <v>316</v>
      </c>
      <c r="B321" s="16" t="s">
        <v>84</v>
      </c>
      <c r="C321" s="17"/>
      <c r="D321" s="17"/>
      <c r="E321" s="17"/>
      <c r="F321" s="17"/>
      <c r="G321" s="17"/>
      <c r="H321" s="13"/>
      <c r="I321" s="52"/>
      <c r="J321" s="19">
        <f>IF(Table1[[#This Row],[Probation]]="Yes",0,ROUND(Table1[[#This Row],[Basic Of March 21]]*$C$3,0))</f>
        <v>0</v>
      </c>
      <c r="K321" s="19">
        <f>IF(Table1[[#This Row],[Probation]]="YES",0,ROUND(Table1[[#This Row],[Basic Of March 21]]*$H$3,0))</f>
        <v>0</v>
      </c>
      <c r="L321" s="19">
        <f>SUM(J321:K321,Table1[[#This Row],[Basic Of March 21]])</f>
        <v>0</v>
      </c>
      <c r="M321" s="19">
        <f t="shared" si="16"/>
        <v>0</v>
      </c>
      <c r="N321" s="19">
        <f>IF(Table1[[#This Row],[Probation]]="Yes",Table1[[#This Row],[Basic Of March 21]],MROUND(Table1[[#This Row],[Basic Of March 21]]*1.03,100))</f>
        <v>0</v>
      </c>
      <c r="O321" s="19">
        <f>IF(Table1[[#This Row],[Probation]]="Yes",0,ROUND(N321*$C$4,0))</f>
        <v>0</v>
      </c>
      <c r="P321" s="19">
        <f>IF(Table1[[#This Row],[Probation]]="Yes",0,ROUND(N321*$H$4,0))</f>
        <v>0</v>
      </c>
      <c r="Q321" s="19">
        <f t="shared" si="17"/>
        <v>0</v>
      </c>
      <c r="R321" s="19">
        <f t="shared" si="18"/>
        <v>0</v>
      </c>
      <c r="S321" s="19">
        <f>IF(Table1[[#This Row],[GPF/NPS]]="GPF",0,ROUND(SUM(Table1[[#This Row],[Basic Of March 21]],J321)*10%,0)*4+ROUND(SUM(N321:O321)*10%,0)*8)</f>
        <v>0</v>
      </c>
      <c r="T321" s="19">
        <f t="shared" si="19"/>
        <v>0</v>
      </c>
      <c r="U321" s="14"/>
    </row>
  </sheetData>
  <sheetProtection password="CCE4" sheet="1" objects="1" scenarios="1" selectLockedCells="1"/>
  <mergeCells count="6">
    <mergeCell ref="A1:H1"/>
    <mergeCell ref="A2:H2"/>
    <mergeCell ref="W1:W4"/>
    <mergeCell ref="E3:G3"/>
    <mergeCell ref="E4:G4"/>
    <mergeCell ref="I1:I321"/>
  </mergeCells>
  <dataValidations count="4">
    <dataValidation type="list" allowBlank="1" showInputMessage="1" showErrorMessage="1" sqref="E6:E321">
      <formula1>$Z$6:$Z$29</formula1>
    </dataValidation>
    <dataValidation type="list" allowBlank="1" showInputMessage="1" showErrorMessage="1" sqref="G6:G321">
      <formula1>"Yes,No"</formula1>
    </dataValidation>
    <dataValidation type="list" allowBlank="1" showInputMessage="1" showErrorMessage="1" sqref="F6:F321">
      <formula1>"GPF,NPS"</formula1>
    </dataValidation>
    <dataValidation type="list" allowBlank="1" showInputMessage="1" showErrorMessage="1" sqref="D6:D321">
      <formula1>Post</formula1>
    </dataValidation>
  </dataValidations>
  <pageMargins left="0.39370078740157483" right="0.39370078740157483" top="0.39370078740157483" bottom="0.39370078740157483" header="0" footer="0"/>
  <pageSetup paperSize="9"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21"/>
  <sheetViews>
    <sheetView view="pageBreakPreview" zoomScale="130" zoomScaleNormal="85" zoomScaleSheetLayoutView="130" workbookViewId="0">
      <selection activeCell="G6" sqref="G6:G8"/>
    </sheetView>
  </sheetViews>
  <sheetFormatPr defaultColWidth="0" defaultRowHeight="20.100000000000001" customHeight="1" zeroHeight="1" x14ac:dyDescent="0.25"/>
  <cols>
    <col min="1" max="1" width="5.5703125" style="7" customWidth="1"/>
    <col min="2" max="2" width="23.85546875" style="28" customWidth="1"/>
    <col min="3" max="3" width="9.140625" style="7" customWidth="1"/>
    <col min="4" max="4" width="7.28515625" style="7" customWidth="1"/>
    <col min="5" max="5" width="7" style="7" customWidth="1"/>
    <col min="6" max="6" width="7.7109375" style="7" customWidth="1"/>
    <col min="7" max="7" width="5.85546875" style="7" customWidth="1"/>
    <col min="8" max="8" width="9.140625" style="7" customWidth="1"/>
    <col min="9" max="10" width="8.5703125" style="7" customWidth="1"/>
    <col min="11" max="11" width="9.140625" style="7" customWidth="1"/>
    <col min="12" max="12" width="8.5703125" style="7" customWidth="1"/>
    <col min="13" max="13" width="9.140625" style="7" hidden="1" customWidth="1"/>
    <col min="14" max="14" width="7.7109375" style="7" hidden="1" customWidth="1"/>
    <col min="15" max="15" width="7.140625" style="7" hidden="1" customWidth="1"/>
    <col min="16" max="16" width="7.28515625" style="7" hidden="1" customWidth="1"/>
    <col min="17" max="18" width="6.85546875" style="7" hidden="1" customWidth="1"/>
    <col min="19" max="16384" width="9.140625" style="7" hidden="1"/>
  </cols>
  <sheetData>
    <row r="1" spans="1:38" s="6" customFormat="1" ht="36.75" customHeight="1" x14ac:dyDescent="0.25">
      <c r="A1" s="53" t="str">
        <f>Master!A1</f>
        <v>Government Senior Secondary School, Deogarh (Rajsamand)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U1" s="6" t="s">
        <v>74</v>
      </c>
    </row>
    <row r="2" spans="1:38" s="6" customFormat="1" ht="23.25" x14ac:dyDescent="0.35">
      <c r="A2" s="54" t="str">
        <f>Master!A2</f>
        <v>Estimated Tax Calculation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38" s="6" customFormat="1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38" s="6" customFormat="1" ht="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X4" s="7"/>
    </row>
    <row r="5" spans="1:38" s="27" customFormat="1" ht="101.25" customHeight="1" x14ac:dyDescent="0.25">
      <c r="A5" s="31" t="s">
        <v>9</v>
      </c>
      <c r="B5" s="31" t="s">
        <v>10</v>
      </c>
      <c r="C5" s="5" t="s">
        <v>6</v>
      </c>
      <c r="D5" s="5" t="s">
        <v>16</v>
      </c>
      <c r="E5" s="5" t="s">
        <v>0</v>
      </c>
      <c r="F5" s="5" t="s">
        <v>1</v>
      </c>
      <c r="G5" s="5" t="s">
        <v>5</v>
      </c>
      <c r="H5" s="5" t="s">
        <v>4</v>
      </c>
      <c r="I5" s="5" t="s">
        <v>7</v>
      </c>
      <c r="J5" s="5" t="s">
        <v>116</v>
      </c>
      <c r="K5" s="5" t="s">
        <v>117</v>
      </c>
      <c r="L5" s="5" t="s">
        <v>8</v>
      </c>
      <c r="M5" s="2" t="s">
        <v>2</v>
      </c>
      <c r="N5" s="2" t="s">
        <v>3</v>
      </c>
      <c r="O5" s="2" t="s">
        <v>17</v>
      </c>
      <c r="P5" s="2" t="s">
        <v>3</v>
      </c>
      <c r="Q5" s="2" t="s">
        <v>18</v>
      </c>
      <c r="R5" s="38"/>
      <c r="S5" s="32"/>
      <c r="T5" s="32" t="s">
        <v>71</v>
      </c>
      <c r="U5" s="32" t="s">
        <v>72</v>
      </c>
      <c r="V5" s="32" t="s">
        <v>21</v>
      </c>
      <c r="W5" s="32" t="s">
        <v>73</v>
      </c>
      <c r="X5" s="32"/>
      <c r="Y5" s="32"/>
      <c r="Z5" s="32"/>
      <c r="AA5" s="32"/>
      <c r="AB5" s="32"/>
      <c r="AC5" s="32"/>
      <c r="AD5" s="32" t="s">
        <v>75</v>
      </c>
      <c r="AE5" s="32" t="s">
        <v>76</v>
      </c>
      <c r="AF5" s="32"/>
      <c r="AG5" s="32" t="s">
        <v>77</v>
      </c>
      <c r="AH5" s="32" t="s">
        <v>78</v>
      </c>
      <c r="AI5" s="32"/>
      <c r="AJ5" s="32"/>
      <c r="AK5" s="32"/>
      <c r="AL5" s="32"/>
    </row>
    <row r="6" spans="1:38" ht="20.100000000000001" customHeight="1" x14ac:dyDescent="0.25">
      <c r="A6" s="29">
        <f>IF(Table1[[#This Row],[Sr.No.]]="","",Table1[[#This Row],[Sr.No.]])</f>
        <v>1</v>
      </c>
      <c r="B6" s="30" t="str">
        <f>IF(Table1[[#This Row],[Name of Employee]]="","",Table1[[#This Row],[Name of Employee]])</f>
        <v>Ashwini Kumar Sharma</v>
      </c>
      <c r="C6" s="29">
        <f>IF(IF(Master!T6="","",Master!T6)=0,"",IF(Master!T6="","",Master!T6))</f>
        <v>837020</v>
      </c>
      <c r="D6" s="17"/>
      <c r="E6" s="17">
        <v>50000</v>
      </c>
      <c r="F6" s="17"/>
      <c r="G6" s="17"/>
      <c r="H6" s="29">
        <f>SUM(C6,G6)-SUM(D6:F6)</f>
        <v>787020</v>
      </c>
      <c r="I6" s="17"/>
      <c r="J6" s="42">
        <f>IF(V6=0,"",V6)</f>
        <v>71556</v>
      </c>
      <c r="K6" s="17"/>
      <c r="L6" s="17"/>
      <c r="M6" s="29">
        <f>ROUND(H6-SUM(I6:L6),-1)</f>
        <v>715460</v>
      </c>
      <c r="N6" s="29">
        <f>SUM(AJ6:AL6)</f>
        <v>55592</v>
      </c>
      <c r="O6" s="29">
        <f>IF(M6&gt;500000,0,IF(AJ6&lt;12501,AJ6,12500))</f>
        <v>0</v>
      </c>
      <c r="P6" s="29">
        <f>N6-O6</f>
        <v>55592</v>
      </c>
      <c r="Q6" s="29">
        <f>ROUND(P6*0.04,0)</f>
        <v>2224</v>
      </c>
      <c r="R6" s="19"/>
      <c r="S6" s="26"/>
      <c r="T6" s="26">
        <f>SUM(P6:Q6)</f>
        <v>57816</v>
      </c>
      <c r="U6" s="26">
        <f>SUM(C6,G6)-D6</f>
        <v>837020</v>
      </c>
      <c r="V6" s="26">
        <f>Master!S6</f>
        <v>71556</v>
      </c>
      <c r="W6" s="26">
        <f>ROUND(U6-V6,-1)</f>
        <v>765460</v>
      </c>
      <c r="X6" s="26">
        <f>ROUND(IF(U1="NO",IF(W6&lt;250001,0,IF(W6&gt;500000,12500,((W6-250000)*0.05))),IF(W6&lt;300001,0,IF(W6&gt;500000,10000,((W6-300000)*0.05)))),0)</f>
        <v>12500</v>
      </c>
      <c r="Y6" s="26">
        <f>IF(W6&lt;500001,0,IF(W6&gt;750000,25000,((W6-500000)*0.1)))</f>
        <v>25000</v>
      </c>
      <c r="Z6" s="26">
        <f>IF(W6&lt;750001,0,IF(W6&gt;1000000,37500,((W6-750000)*0.15)))</f>
        <v>2319</v>
      </c>
      <c r="AA6" s="26">
        <f>IF(W6&lt;1000001,0,IF(W6&gt;1250000,50000,((W6-1000000)*0.2)))</f>
        <v>0</v>
      </c>
      <c r="AB6" s="26">
        <f>IF(W6&lt;1250001,0,IF(W6&gt;1500000,62500,((W6-1250000)*0.25)))</f>
        <v>0</v>
      </c>
      <c r="AC6" s="26">
        <f>IF(W6&lt;1500001,0,(W6-1500000)*0.3)</f>
        <v>0</v>
      </c>
      <c r="AD6" s="26">
        <f>SUM(X6:AC6)</f>
        <v>39819</v>
      </c>
      <c r="AE6" s="26">
        <f>IF(W6&gt;500000,0,IF(X6&lt;12501,X6,12500))</f>
        <v>0</v>
      </c>
      <c r="AF6" s="26">
        <f>AD6-AE6</f>
        <v>39819</v>
      </c>
      <c r="AG6" s="26">
        <f>ROUND(AF6*0.04,0)</f>
        <v>1593</v>
      </c>
      <c r="AH6" s="26">
        <f>SUM(AF6:AG6)</f>
        <v>41412</v>
      </c>
      <c r="AI6" s="26"/>
      <c r="AJ6" s="1">
        <f>ROUND(IF(M6&lt;250001,0,IF(M6&gt;500000,12500,((M6-250000)*0.05))),IF(M6&lt;300001,0,IF(M6&gt;500000,10000,((M6-300000)*0.05))))</f>
        <v>12500</v>
      </c>
      <c r="AK6" s="1">
        <f>IF(M6&lt;500001,0,IF(M6&gt;1000000,100000,((M6-500000)*0.2)))</f>
        <v>43092</v>
      </c>
      <c r="AL6" s="1">
        <f>IF(M6&lt;1000001,0,((M6-1000000)*0.3))</f>
        <v>0</v>
      </c>
    </row>
    <row r="7" spans="1:38" ht="20.100000000000001" customHeight="1" x14ac:dyDescent="0.25">
      <c r="A7" s="29">
        <f>IF(Table1[[#This Row],[Sr.No.]]="","",Table1[[#This Row],[Sr.No.]])</f>
        <v>2</v>
      </c>
      <c r="B7" s="30" t="str">
        <f>IF(Table1[[#This Row],[Name of Employee]]="","",Table1[[#This Row],[Name of Employee]])</f>
        <v>Aditya Jakhad</v>
      </c>
      <c r="C7" s="29">
        <f>IF(IF(Master!T7="","",Master!T7)=0,"",IF(Master!T7="","",Master!T7))</f>
        <v>192720</v>
      </c>
      <c r="D7" s="17"/>
      <c r="E7" s="17">
        <v>50000</v>
      </c>
      <c r="F7" s="17"/>
      <c r="G7" s="17"/>
      <c r="H7" s="29">
        <f t="shared" ref="H7:H70" si="0">SUM(C7,G7)-SUM(D7:F7)</f>
        <v>142720</v>
      </c>
      <c r="I7" s="17"/>
      <c r="J7" s="42">
        <f t="shared" ref="J7:J70" si="1">IF(V7=0,"",V7)</f>
        <v>17520</v>
      </c>
      <c r="K7" s="17"/>
      <c r="L7" s="17"/>
      <c r="M7" s="29">
        <f t="shared" ref="M7:M70" si="2">ROUND(H7-SUM(I7:L7),-1)</f>
        <v>125200</v>
      </c>
      <c r="N7" s="29">
        <f t="shared" ref="N7:N70" si="3">SUM(AJ7:AL7)</f>
        <v>0</v>
      </c>
      <c r="O7" s="29">
        <f t="shared" ref="O7:O70" si="4">IF(M7&gt;500000,0,IF(AJ7&lt;12501,AJ7,12500))</f>
        <v>0</v>
      </c>
      <c r="P7" s="29">
        <f t="shared" ref="P7:P70" si="5">N7-O7</f>
        <v>0</v>
      </c>
      <c r="Q7" s="29">
        <f t="shared" ref="Q7:Q70" si="6">ROUND(P7*0.04,0)</f>
        <v>0</v>
      </c>
      <c r="R7" s="19"/>
      <c r="S7" s="26"/>
      <c r="T7" s="26">
        <f t="shared" ref="T7:T70" si="7">SUM(P7:Q7)</f>
        <v>0</v>
      </c>
      <c r="U7" s="26">
        <f t="shared" ref="U7:U70" si="8">SUM(C7,G7)-D7</f>
        <v>192720</v>
      </c>
      <c r="V7" s="26">
        <f>Master!S7</f>
        <v>17520</v>
      </c>
      <c r="W7" s="26">
        <f t="shared" ref="W7:W70" si="9">ROUND(U7-V7,-1)</f>
        <v>175200</v>
      </c>
      <c r="X7" s="26">
        <f>ROUND(IF(U2="NO",IF(W7&lt;250001,0,IF(W7&gt;500000,12500,((W7-250000)*0.05))),IF(W7&lt;300001,0,IF(W7&gt;500000,10000,((W7-300000)*0.05)))),0)</f>
        <v>0</v>
      </c>
      <c r="Y7" s="26">
        <f t="shared" ref="Y7:Y70" si="10">IF(W7&lt;500001,0,IF(W7&gt;750000,25000,((W7-500000)*0.1)))</f>
        <v>0</v>
      </c>
      <c r="Z7" s="26">
        <f t="shared" ref="Z7:Z70" si="11">IF(W7&lt;750001,0,IF(W7&gt;1000000,37500,((W7-750000)*0.15)))</f>
        <v>0</v>
      </c>
      <c r="AA7" s="26">
        <f t="shared" ref="AA7:AA70" si="12">IF(W7&lt;1000001,0,IF(W7&gt;1250000,50000,((W7-1000000)*0.2)))</f>
        <v>0</v>
      </c>
      <c r="AB7" s="26">
        <f t="shared" ref="AB7:AB70" si="13">IF(W7&lt;1250001,0,IF(W7&gt;1500000,62500,((W7-1250000)*0.25)))</f>
        <v>0</v>
      </c>
      <c r="AC7" s="26">
        <f t="shared" ref="AC7:AC70" si="14">IF(W7&lt;1500001,0,(W7-1500000)*0.3)</f>
        <v>0</v>
      </c>
      <c r="AD7" s="26">
        <f t="shared" ref="AD7:AD70" si="15">SUM(X7:AC7)</f>
        <v>0</v>
      </c>
      <c r="AE7" s="26">
        <f t="shared" ref="AE7:AE70" si="16">IF(W7&gt;500000,0,IF(X7&lt;12501,X7,12500))</f>
        <v>0</v>
      </c>
      <c r="AF7" s="26">
        <f t="shared" ref="AF7:AF70" si="17">AD7-AE7</f>
        <v>0</v>
      </c>
      <c r="AG7" s="26">
        <f t="shared" ref="AG7:AG70" si="18">ROUND(AF7*0.04,0)</f>
        <v>0</v>
      </c>
      <c r="AH7" s="26">
        <f t="shared" ref="AH7:AH70" si="19">SUM(AF7:AG7)</f>
        <v>0</v>
      </c>
      <c r="AI7" s="26"/>
      <c r="AJ7" s="1">
        <f t="shared" ref="AJ7:AJ70" si="20">ROUND(IF(M7&lt;250001,0,IF(M7&gt;500000,12500,((M7-250000)*0.05))),IF(M7&lt;300001,0,IF(M7&gt;500000,10000,((M7-300000)*0.05))))</f>
        <v>0</v>
      </c>
      <c r="AK7" s="1">
        <f t="shared" ref="AK7:AK70" si="21">IF(M7&lt;500001,0,IF(M7&gt;1000000,100000,((M7-500000)*0.2)))</f>
        <v>0</v>
      </c>
      <c r="AL7" s="1">
        <f t="shared" ref="AL7:AL70" si="22">IF(M7&lt;1000001,0,((M7-1000000)*0.3))</f>
        <v>0</v>
      </c>
    </row>
    <row r="8" spans="1:38" ht="20.100000000000001" customHeight="1" x14ac:dyDescent="0.25">
      <c r="A8" s="29">
        <f>IF(Table1[[#This Row],[Sr.No.]]="","",Table1[[#This Row],[Sr.No.]])</f>
        <v>3</v>
      </c>
      <c r="B8" s="30" t="str">
        <f>IF(Table1[[#This Row],[Name of Employee]]="","",Table1[[#This Row],[Name of Employee]])</f>
        <v>Prakash Kumar Gaur</v>
      </c>
      <c r="C8" s="29">
        <f>IF(IF(Master!T8="","",Master!T8)=0,"",IF(Master!T8="","",Master!T8))</f>
        <v>828296</v>
      </c>
      <c r="D8" s="17"/>
      <c r="E8" s="17">
        <v>50000</v>
      </c>
      <c r="F8" s="17"/>
      <c r="G8" s="17"/>
      <c r="H8" s="29">
        <f t="shared" si="0"/>
        <v>778296</v>
      </c>
      <c r="I8" s="17"/>
      <c r="J8" s="42">
        <f t="shared" si="1"/>
        <v>70812</v>
      </c>
      <c r="K8" s="17"/>
      <c r="L8" s="17"/>
      <c r="M8" s="29">
        <f t="shared" si="2"/>
        <v>707480</v>
      </c>
      <c r="N8" s="29">
        <f t="shared" si="3"/>
        <v>53996</v>
      </c>
      <c r="O8" s="29">
        <f t="shared" si="4"/>
        <v>0</v>
      </c>
      <c r="P8" s="29">
        <f t="shared" si="5"/>
        <v>53996</v>
      </c>
      <c r="Q8" s="29">
        <f t="shared" si="6"/>
        <v>2160</v>
      </c>
      <c r="R8" s="19"/>
      <c r="S8" s="26"/>
      <c r="T8" s="26">
        <f t="shared" si="7"/>
        <v>56156</v>
      </c>
      <c r="U8" s="26">
        <f t="shared" si="8"/>
        <v>828296</v>
      </c>
      <c r="V8" s="26">
        <f>Master!S8</f>
        <v>70812</v>
      </c>
      <c r="W8" s="26">
        <f t="shared" si="9"/>
        <v>757480</v>
      </c>
      <c r="X8" s="26">
        <f>ROUND(IF(U3="NO",IF(W8&lt;250001,0,IF(W8&gt;500000,12500,((W8-250000)*0.05))),IF(W8&lt;300001,0,IF(W8&gt;500000,10000,((W8-300000)*0.05)))),0)</f>
        <v>10000</v>
      </c>
      <c r="Y8" s="26">
        <f t="shared" si="10"/>
        <v>25000</v>
      </c>
      <c r="Z8" s="26">
        <f t="shared" si="11"/>
        <v>1122</v>
      </c>
      <c r="AA8" s="26">
        <f t="shared" si="12"/>
        <v>0</v>
      </c>
      <c r="AB8" s="26">
        <f t="shared" si="13"/>
        <v>0</v>
      </c>
      <c r="AC8" s="26">
        <f t="shared" si="14"/>
        <v>0</v>
      </c>
      <c r="AD8" s="26">
        <f t="shared" si="15"/>
        <v>36122</v>
      </c>
      <c r="AE8" s="26">
        <f t="shared" si="16"/>
        <v>0</v>
      </c>
      <c r="AF8" s="26">
        <f t="shared" si="17"/>
        <v>36122</v>
      </c>
      <c r="AG8" s="26">
        <f t="shared" si="18"/>
        <v>1445</v>
      </c>
      <c r="AH8" s="26">
        <f t="shared" si="19"/>
        <v>37567</v>
      </c>
      <c r="AI8" s="26"/>
      <c r="AJ8" s="1">
        <f t="shared" si="20"/>
        <v>12500</v>
      </c>
      <c r="AK8" s="1">
        <f t="shared" si="21"/>
        <v>41496</v>
      </c>
      <c r="AL8" s="1">
        <f t="shared" si="22"/>
        <v>0</v>
      </c>
    </row>
    <row r="9" spans="1:38" ht="20.100000000000001" customHeight="1" x14ac:dyDescent="0.25">
      <c r="A9" s="29">
        <f>IF(Table1[[#This Row],[Sr.No.]]="","",Table1[[#This Row],[Sr.No.]])</f>
        <v>4</v>
      </c>
      <c r="B9" s="30" t="str">
        <f>IF(Table1[[#This Row],[Name of Employee]]="","",Table1[[#This Row],[Name of Employee]])</f>
        <v>Bheru Prasad Jangid</v>
      </c>
      <c r="C9" s="29">
        <f>IF(IF(Master!T9="","",Master!T9)=0,"",IF(Master!T9="","",Master!T9))</f>
        <v>1269492</v>
      </c>
      <c r="D9" s="17"/>
      <c r="E9" s="17">
        <v>50000</v>
      </c>
      <c r="F9" s="17"/>
      <c r="G9" s="17"/>
      <c r="H9" s="29">
        <f t="shared" si="0"/>
        <v>1219492</v>
      </c>
      <c r="I9" s="17"/>
      <c r="J9" s="42">
        <f t="shared" si="1"/>
        <v>108528</v>
      </c>
      <c r="K9" s="17"/>
      <c r="L9" s="17"/>
      <c r="M9" s="29">
        <f t="shared" si="2"/>
        <v>1110960</v>
      </c>
      <c r="N9" s="29">
        <f t="shared" si="3"/>
        <v>145788</v>
      </c>
      <c r="O9" s="29">
        <f t="shared" si="4"/>
        <v>0</v>
      </c>
      <c r="P9" s="29">
        <f t="shared" si="5"/>
        <v>145788</v>
      </c>
      <c r="Q9" s="29">
        <f t="shared" si="6"/>
        <v>5832</v>
      </c>
      <c r="R9" s="19"/>
      <c r="S9" s="26"/>
      <c r="T9" s="26">
        <f t="shared" si="7"/>
        <v>151620</v>
      </c>
      <c r="U9" s="26">
        <f t="shared" si="8"/>
        <v>1269492</v>
      </c>
      <c r="V9" s="26">
        <f>Master!S9</f>
        <v>108528</v>
      </c>
      <c r="W9" s="26">
        <f t="shared" si="9"/>
        <v>1160960</v>
      </c>
      <c r="X9" s="26">
        <f t="shared" ref="X9:X70" si="23">ROUND(IF(U4="NO",IF(W9&lt;250001,0,IF(W9&gt;500000,12500,((W9-250000)*0.05))),IF(W9&lt;300001,0,IF(W9&gt;500000,10000,((W9-300000)*0.05)))),0)</f>
        <v>10000</v>
      </c>
      <c r="Y9" s="26">
        <f t="shared" si="10"/>
        <v>25000</v>
      </c>
      <c r="Z9" s="26">
        <f t="shared" si="11"/>
        <v>37500</v>
      </c>
      <c r="AA9" s="26">
        <f t="shared" si="12"/>
        <v>32192</v>
      </c>
      <c r="AB9" s="26">
        <f t="shared" si="13"/>
        <v>0</v>
      </c>
      <c r="AC9" s="26">
        <f t="shared" si="14"/>
        <v>0</v>
      </c>
      <c r="AD9" s="26">
        <f t="shared" si="15"/>
        <v>104692</v>
      </c>
      <c r="AE9" s="26">
        <f t="shared" si="16"/>
        <v>0</v>
      </c>
      <c r="AF9" s="26">
        <f t="shared" si="17"/>
        <v>104692</v>
      </c>
      <c r="AG9" s="26">
        <f t="shared" si="18"/>
        <v>4188</v>
      </c>
      <c r="AH9" s="26">
        <f t="shared" si="19"/>
        <v>108880</v>
      </c>
      <c r="AI9" s="26"/>
      <c r="AJ9" s="1">
        <f t="shared" si="20"/>
        <v>12500</v>
      </c>
      <c r="AK9" s="1">
        <f t="shared" si="21"/>
        <v>100000</v>
      </c>
      <c r="AL9" s="1">
        <f t="shared" si="22"/>
        <v>33288</v>
      </c>
    </row>
    <row r="10" spans="1:38" ht="20.100000000000001" customHeight="1" x14ac:dyDescent="0.25">
      <c r="A10" s="29">
        <f>IF(Table1[[#This Row],[Sr.No.]]="","",Table1[[#This Row],[Sr.No.]])</f>
        <v>5</v>
      </c>
      <c r="B10" s="30" t="str">
        <f>IF(Table1[[#This Row],[Name of Employee]]="","",Table1[[#This Row],[Name of Employee]])</f>
        <v>Meghraj Sharma</v>
      </c>
      <c r="C10" s="29">
        <f>IF(IF(Master!T10="","",Master!T10)=0,"",IF(Master!T10="","",Master!T10))</f>
        <v>1195576</v>
      </c>
      <c r="D10" s="17"/>
      <c r="E10" s="17">
        <v>50000</v>
      </c>
      <c r="F10" s="17"/>
      <c r="G10" s="17"/>
      <c r="H10" s="29">
        <f t="shared" si="0"/>
        <v>1145576</v>
      </c>
      <c r="I10" s="17"/>
      <c r="J10" s="42" t="str">
        <f t="shared" si="1"/>
        <v/>
      </c>
      <c r="K10" s="17"/>
      <c r="L10" s="17"/>
      <c r="M10" s="29">
        <f t="shared" si="2"/>
        <v>1145580</v>
      </c>
      <c r="N10" s="29">
        <f t="shared" si="3"/>
        <v>156174</v>
      </c>
      <c r="O10" s="29">
        <f t="shared" si="4"/>
        <v>0</v>
      </c>
      <c r="P10" s="29">
        <f t="shared" si="5"/>
        <v>156174</v>
      </c>
      <c r="Q10" s="29">
        <f t="shared" si="6"/>
        <v>6247</v>
      </c>
      <c r="R10" s="19"/>
      <c r="S10" s="26"/>
      <c r="T10" s="26">
        <f t="shared" si="7"/>
        <v>162421</v>
      </c>
      <c r="U10" s="26">
        <f t="shared" si="8"/>
        <v>1195576</v>
      </c>
      <c r="V10" s="26">
        <f>Master!S10</f>
        <v>0</v>
      </c>
      <c r="W10" s="26">
        <f t="shared" si="9"/>
        <v>1195580</v>
      </c>
      <c r="X10" s="26">
        <f t="shared" si="23"/>
        <v>10000</v>
      </c>
      <c r="Y10" s="26">
        <f t="shared" si="10"/>
        <v>25000</v>
      </c>
      <c r="Z10" s="26">
        <f t="shared" si="11"/>
        <v>37500</v>
      </c>
      <c r="AA10" s="26">
        <f t="shared" si="12"/>
        <v>39116</v>
      </c>
      <c r="AB10" s="26">
        <f t="shared" si="13"/>
        <v>0</v>
      </c>
      <c r="AC10" s="26">
        <f t="shared" si="14"/>
        <v>0</v>
      </c>
      <c r="AD10" s="26">
        <f t="shared" si="15"/>
        <v>111616</v>
      </c>
      <c r="AE10" s="26">
        <f t="shared" si="16"/>
        <v>0</v>
      </c>
      <c r="AF10" s="26">
        <f t="shared" si="17"/>
        <v>111616</v>
      </c>
      <c r="AG10" s="26">
        <f t="shared" si="18"/>
        <v>4465</v>
      </c>
      <c r="AH10" s="26">
        <f t="shared" si="19"/>
        <v>116081</v>
      </c>
      <c r="AI10" s="26"/>
      <c r="AJ10" s="1">
        <f t="shared" si="20"/>
        <v>12500</v>
      </c>
      <c r="AK10" s="1">
        <f t="shared" si="21"/>
        <v>100000</v>
      </c>
      <c r="AL10" s="1">
        <f t="shared" si="22"/>
        <v>43674</v>
      </c>
    </row>
    <row r="11" spans="1:38" ht="20.100000000000001" customHeight="1" x14ac:dyDescent="0.25">
      <c r="A11" s="29">
        <f>IF(Table1[[#This Row],[Sr.No.]]="","",Table1[[#This Row],[Sr.No.]])</f>
        <v>6</v>
      </c>
      <c r="B11" s="30" t="str">
        <f>IF(Table1[[#This Row],[Name of Employee]]="","",Table1[[#This Row],[Name of Employee]])</f>
        <v>C</v>
      </c>
      <c r="C11" s="29" t="str">
        <f>IF(IF(Master!T11="","",Master!T11)=0,"",IF(Master!T11="","",Master!T11))</f>
        <v/>
      </c>
      <c r="D11" s="17"/>
      <c r="E11" s="17">
        <v>50000</v>
      </c>
      <c r="F11" s="17"/>
      <c r="G11" s="17"/>
      <c r="H11" s="29">
        <f t="shared" si="0"/>
        <v>-50000</v>
      </c>
      <c r="I11" s="17"/>
      <c r="J11" s="42" t="str">
        <f t="shared" si="1"/>
        <v/>
      </c>
      <c r="K11" s="17"/>
      <c r="L11" s="17"/>
      <c r="M11" s="29">
        <f t="shared" si="2"/>
        <v>-50000</v>
      </c>
      <c r="N11" s="29">
        <f t="shared" si="3"/>
        <v>0</v>
      </c>
      <c r="O11" s="29">
        <f t="shared" si="4"/>
        <v>0</v>
      </c>
      <c r="P11" s="29">
        <f t="shared" si="5"/>
        <v>0</v>
      </c>
      <c r="Q11" s="29">
        <f t="shared" si="6"/>
        <v>0</v>
      </c>
      <c r="R11" s="19"/>
      <c r="S11" s="26"/>
      <c r="T11" s="26">
        <f t="shared" si="7"/>
        <v>0</v>
      </c>
      <c r="U11" s="26">
        <f t="shared" si="8"/>
        <v>0</v>
      </c>
      <c r="V11" s="26">
        <f>Master!S11</f>
        <v>0</v>
      </c>
      <c r="W11" s="26">
        <f t="shared" si="9"/>
        <v>0</v>
      </c>
      <c r="X11" s="26">
        <f t="shared" si="23"/>
        <v>0</v>
      </c>
      <c r="Y11" s="26">
        <f t="shared" si="10"/>
        <v>0</v>
      </c>
      <c r="Z11" s="26">
        <f t="shared" si="11"/>
        <v>0</v>
      </c>
      <c r="AA11" s="26">
        <f t="shared" si="12"/>
        <v>0</v>
      </c>
      <c r="AB11" s="26">
        <f t="shared" si="13"/>
        <v>0</v>
      </c>
      <c r="AC11" s="26">
        <f t="shared" si="14"/>
        <v>0</v>
      </c>
      <c r="AD11" s="26">
        <f t="shared" si="15"/>
        <v>0</v>
      </c>
      <c r="AE11" s="26">
        <f t="shared" si="16"/>
        <v>0</v>
      </c>
      <c r="AF11" s="26">
        <f t="shared" si="17"/>
        <v>0</v>
      </c>
      <c r="AG11" s="26">
        <f t="shared" si="18"/>
        <v>0</v>
      </c>
      <c r="AH11" s="26">
        <f t="shared" si="19"/>
        <v>0</v>
      </c>
      <c r="AI11" s="26"/>
      <c r="AJ11" s="1">
        <f t="shared" si="20"/>
        <v>0</v>
      </c>
      <c r="AK11" s="1">
        <f t="shared" si="21"/>
        <v>0</v>
      </c>
      <c r="AL11" s="1">
        <f t="shared" si="22"/>
        <v>0</v>
      </c>
    </row>
    <row r="12" spans="1:38" ht="20.100000000000001" customHeight="1" x14ac:dyDescent="0.25">
      <c r="A12" s="29">
        <f>IF(Table1[[#This Row],[Sr.No.]]="","",Table1[[#This Row],[Sr.No.]])</f>
        <v>7</v>
      </c>
      <c r="B12" s="30" t="str">
        <f>IF(Table1[[#This Row],[Name of Employee]]="","",Table1[[#This Row],[Name of Employee]])</f>
        <v>D</v>
      </c>
      <c r="C12" s="29" t="str">
        <f>IF(IF(Master!T12="","",Master!T12)=0,"",IF(Master!T12="","",Master!T12))</f>
        <v/>
      </c>
      <c r="D12" s="17"/>
      <c r="E12" s="17">
        <v>50000</v>
      </c>
      <c r="F12" s="17"/>
      <c r="G12" s="17"/>
      <c r="H12" s="29">
        <f t="shared" si="0"/>
        <v>-50000</v>
      </c>
      <c r="I12" s="17"/>
      <c r="J12" s="42" t="str">
        <f t="shared" si="1"/>
        <v/>
      </c>
      <c r="K12" s="17"/>
      <c r="L12" s="17"/>
      <c r="M12" s="29">
        <f t="shared" si="2"/>
        <v>-50000</v>
      </c>
      <c r="N12" s="29">
        <f t="shared" si="3"/>
        <v>0</v>
      </c>
      <c r="O12" s="29">
        <f t="shared" si="4"/>
        <v>0</v>
      </c>
      <c r="P12" s="29">
        <f t="shared" si="5"/>
        <v>0</v>
      </c>
      <c r="Q12" s="29">
        <f t="shared" si="6"/>
        <v>0</v>
      </c>
      <c r="R12" s="19"/>
      <c r="S12" s="26"/>
      <c r="T12" s="26">
        <f t="shared" si="7"/>
        <v>0</v>
      </c>
      <c r="U12" s="26">
        <f t="shared" si="8"/>
        <v>0</v>
      </c>
      <c r="V12" s="26">
        <f>Master!S12</f>
        <v>0</v>
      </c>
      <c r="W12" s="26">
        <f t="shared" si="9"/>
        <v>0</v>
      </c>
      <c r="X12" s="26">
        <f t="shared" si="23"/>
        <v>0</v>
      </c>
      <c r="Y12" s="26">
        <f t="shared" si="10"/>
        <v>0</v>
      </c>
      <c r="Z12" s="26">
        <f t="shared" si="11"/>
        <v>0</v>
      </c>
      <c r="AA12" s="26">
        <f t="shared" si="12"/>
        <v>0</v>
      </c>
      <c r="AB12" s="26">
        <f t="shared" si="13"/>
        <v>0</v>
      </c>
      <c r="AC12" s="26">
        <f t="shared" si="14"/>
        <v>0</v>
      </c>
      <c r="AD12" s="26">
        <f t="shared" si="15"/>
        <v>0</v>
      </c>
      <c r="AE12" s="26">
        <f t="shared" si="16"/>
        <v>0</v>
      </c>
      <c r="AF12" s="26">
        <f t="shared" si="17"/>
        <v>0</v>
      </c>
      <c r="AG12" s="26">
        <f t="shared" si="18"/>
        <v>0</v>
      </c>
      <c r="AH12" s="26">
        <f t="shared" si="19"/>
        <v>0</v>
      </c>
      <c r="AI12" s="26"/>
      <c r="AJ12" s="1">
        <f t="shared" si="20"/>
        <v>0</v>
      </c>
      <c r="AK12" s="1">
        <f t="shared" si="21"/>
        <v>0</v>
      </c>
      <c r="AL12" s="1">
        <f t="shared" si="22"/>
        <v>0</v>
      </c>
    </row>
    <row r="13" spans="1:38" ht="20.100000000000001" customHeight="1" x14ac:dyDescent="0.25">
      <c r="A13" s="29">
        <f>IF(Table1[[#This Row],[Sr.No.]]="","",Table1[[#This Row],[Sr.No.]])</f>
        <v>8</v>
      </c>
      <c r="B13" s="30" t="str">
        <f>IF(Table1[[#This Row],[Name of Employee]]="","",Table1[[#This Row],[Name of Employee]])</f>
        <v>E</v>
      </c>
      <c r="C13" s="29" t="str">
        <f>IF(IF(Master!T13="","",Master!T13)=0,"",IF(Master!T13="","",Master!T13))</f>
        <v/>
      </c>
      <c r="D13" s="17"/>
      <c r="E13" s="17">
        <v>50000</v>
      </c>
      <c r="F13" s="17"/>
      <c r="G13" s="17"/>
      <c r="H13" s="29">
        <f t="shared" si="0"/>
        <v>-50000</v>
      </c>
      <c r="I13" s="17"/>
      <c r="J13" s="42" t="str">
        <f t="shared" si="1"/>
        <v/>
      </c>
      <c r="K13" s="17"/>
      <c r="L13" s="17"/>
      <c r="M13" s="29">
        <f t="shared" si="2"/>
        <v>-50000</v>
      </c>
      <c r="N13" s="29">
        <f t="shared" si="3"/>
        <v>0</v>
      </c>
      <c r="O13" s="29">
        <f t="shared" si="4"/>
        <v>0</v>
      </c>
      <c r="P13" s="29">
        <f t="shared" si="5"/>
        <v>0</v>
      </c>
      <c r="Q13" s="29">
        <f t="shared" si="6"/>
        <v>0</v>
      </c>
      <c r="R13" s="19"/>
      <c r="S13" s="26"/>
      <c r="T13" s="26">
        <f t="shared" si="7"/>
        <v>0</v>
      </c>
      <c r="U13" s="26">
        <f t="shared" si="8"/>
        <v>0</v>
      </c>
      <c r="V13" s="26">
        <f>Master!S13</f>
        <v>0</v>
      </c>
      <c r="W13" s="26">
        <f t="shared" si="9"/>
        <v>0</v>
      </c>
      <c r="X13" s="26">
        <f t="shared" si="23"/>
        <v>0</v>
      </c>
      <c r="Y13" s="26">
        <f t="shared" si="10"/>
        <v>0</v>
      </c>
      <c r="Z13" s="26">
        <f t="shared" si="11"/>
        <v>0</v>
      </c>
      <c r="AA13" s="26">
        <f t="shared" si="12"/>
        <v>0</v>
      </c>
      <c r="AB13" s="26">
        <f t="shared" si="13"/>
        <v>0</v>
      </c>
      <c r="AC13" s="26">
        <f t="shared" si="14"/>
        <v>0</v>
      </c>
      <c r="AD13" s="26">
        <f t="shared" si="15"/>
        <v>0</v>
      </c>
      <c r="AE13" s="26">
        <f t="shared" si="16"/>
        <v>0</v>
      </c>
      <c r="AF13" s="26">
        <f t="shared" si="17"/>
        <v>0</v>
      </c>
      <c r="AG13" s="26">
        <f t="shared" si="18"/>
        <v>0</v>
      </c>
      <c r="AH13" s="26">
        <f t="shared" si="19"/>
        <v>0</v>
      </c>
      <c r="AI13" s="26"/>
      <c r="AJ13" s="1">
        <f t="shared" si="20"/>
        <v>0</v>
      </c>
      <c r="AK13" s="1">
        <f t="shared" si="21"/>
        <v>0</v>
      </c>
      <c r="AL13" s="1">
        <f t="shared" si="22"/>
        <v>0</v>
      </c>
    </row>
    <row r="14" spans="1:38" ht="20.100000000000001" customHeight="1" x14ac:dyDescent="0.25">
      <c r="A14" s="29">
        <f>IF(Table1[[#This Row],[Sr.No.]]="","",Table1[[#This Row],[Sr.No.]])</f>
        <v>9</v>
      </c>
      <c r="B14" s="30" t="str">
        <f>IF(Table1[[#This Row],[Name of Employee]]="","",Table1[[#This Row],[Name of Employee]])</f>
        <v>F</v>
      </c>
      <c r="C14" s="29" t="str">
        <f>IF(IF(Master!T14="","",Master!T14)=0,"",IF(Master!T14="","",Master!T14))</f>
        <v/>
      </c>
      <c r="D14" s="17"/>
      <c r="E14" s="17">
        <v>50000</v>
      </c>
      <c r="F14" s="17"/>
      <c r="G14" s="17"/>
      <c r="H14" s="29">
        <f t="shared" si="0"/>
        <v>-50000</v>
      </c>
      <c r="I14" s="17"/>
      <c r="J14" s="42" t="str">
        <f t="shared" si="1"/>
        <v/>
      </c>
      <c r="K14" s="17"/>
      <c r="L14" s="17"/>
      <c r="M14" s="29">
        <f t="shared" si="2"/>
        <v>-50000</v>
      </c>
      <c r="N14" s="29">
        <f t="shared" si="3"/>
        <v>0</v>
      </c>
      <c r="O14" s="29">
        <f t="shared" si="4"/>
        <v>0</v>
      </c>
      <c r="P14" s="29">
        <f t="shared" si="5"/>
        <v>0</v>
      </c>
      <c r="Q14" s="29">
        <f t="shared" si="6"/>
        <v>0</v>
      </c>
      <c r="R14" s="19"/>
      <c r="S14" s="26"/>
      <c r="T14" s="26">
        <f t="shared" si="7"/>
        <v>0</v>
      </c>
      <c r="U14" s="26">
        <f t="shared" si="8"/>
        <v>0</v>
      </c>
      <c r="V14" s="26">
        <f>Master!S14</f>
        <v>0</v>
      </c>
      <c r="W14" s="26">
        <f t="shared" si="9"/>
        <v>0</v>
      </c>
      <c r="X14" s="26">
        <f t="shared" si="23"/>
        <v>0</v>
      </c>
      <c r="Y14" s="26">
        <f t="shared" si="10"/>
        <v>0</v>
      </c>
      <c r="Z14" s="26">
        <f t="shared" si="11"/>
        <v>0</v>
      </c>
      <c r="AA14" s="26">
        <f t="shared" si="12"/>
        <v>0</v>
      </c>
      <c r="AB14" s="26">
        <f t="shared" si="13"/>
        <v>0</v>
      </c>
      <c r="AC14" s="26">
        <f t="shared" si="14"/>
        <v>0</v>
      </c>
      <c r="AD14" s="26">
        <f t="shared" si="15"/>
        <v>0</v>
      </c>
      <c r="AE14" s="26">
        <f t="shared" si="16"/>
        <v>0</v>
      </c>
      <c r="AF14" s="26">
        <f t="shared" si="17"/>
        <v>0</v>
      </c>
      <c r="AG14" s="26">
        <f t="shared" si="18"/>
        <v>0</v>
      </c>
      <c r="AH14" s="26">
        <f t="shared" si="19"/>
        <v>0</v>
      </c>
      <c r="AI14" s="26"/>
      <c r="AJ14" s="1">
        <f t="shared" si="20"/>
        <v>0</v>
      </c>
      <c r="AK14" s="1">
        <f t="shared" si="21"/>
        <v>0</v>
      </c>
      <c r="AL14" s="1">
        <f t="shared" si="22"/>
        <v>0</v>
      </c>
    </row>
    <row r="15" spans="1:38" ht="20.100000000000001" customHeight="1" x14ac:dyDescent="0.25">
      <c r="A15" s="29">
        <f>IF(Table1[[#This Row],[Sr.No.]]="","",Table1[[#This Row],[Sr.No.]])</f>
        <v>10</v>
      </c>
      <c r="B15" s="30" t="str">
        <f>IF(Table1[[#This Row],[Name of Employee]]="","",Table1[[#This Row],[Name of Employee]])</f>
        <v>G</v>
      </c>
      <c r="C15" s="29" t="str">
        <f>IF(IF(Master!T15="","",Master!T15)=0,"",IF(Master!T15="","",Master!T15))</f>
        <v/>
      </c>
      <c r="D15" s="17"/>
      <c r="E15" s="17">
        <v>50000</v>
      </c>
      <c r="F15" s="17"/>
      <c r="G15" s="17"/>
      <c r="H15" s="29">
        <f t="shared" si="0"/>
        <v>-50000</v>
      </c>
      <c r="I15" s="17"/>
      <c r="J15" s="42" t="str">
        <f t="shared" si="1"/>
        <v/>
      </c>
      <c r="K15" s="17"/>
      <c r="L15" s="17"/>
      <c r="M15" s="29">
        <f t="shared" si="2"/>
        <v>-50000</v>
      </c>
      <c r="N15" s="29">
        <f t="shared" si="3"/>
        <v>0</v>
      </c>
      <c r="O15" s="29">
        <f t="shared" si="4"/>
        <v>0</v>
      </c>
      <c r="P15" s="29">
        <f t="shared" si="5"/>
        <v>0</v>
      </c>
      <c r="Q15" s="29">
        <f t="shared" si="6"/>
        <v>0</v>
      </c>
      <c r="R15" s="19"/>
      <c r="S15" s="26"/>
      <c r="T15" s="26">
        <f t="shared" si="7"/>
        <v>0</v>
      </c>
      <c r="U15" s="26">
        <f t="shared" si="8"/>
        <v>0</v>
      </c>
      <c r="V15" s="26">
        <f>Master!S15</f>
        <v>0</v>
      </c>
      <c r="W15" s="26">
        <f t="shared" si="9"/>
        <v>0</v>
      </c>
      <c r="X15" s="26">
        <f t="shared" si="23"/>
        <v>0</v>
      </c>
      <c r="Y15" s="26">
        <f t="shared" si="10"/>
        <v>0</v>
      </c>
      <c r="Z15" s="26">
        <f t="shared" si="11"/>
        <v>0</v>
      </c>
      <c r="AA15" s="26">
        <f t="shared" si="12"/>
        <v>0</v>
      </c>
      <c r="AB15" s="26">
        <f t="shared" si="13"/>
        <v>0</v>
      </c>
      <c r="AC15" s="26">
        <f t="shared" si="14"/>
        <v>0</v>
      </c>
      <c r="AD15" s="26">
        <f t="shared" si="15"/>
        <v>0</v>
      </c>
      <c r="AE15" s="26">
        <f t="shared" si="16"/>
        <v>0</v>
      </c>
      <c r="AF15" s="26">
        <f t="shared" si="17"/>
        <v>0</v>
      </c>
      <c r="AG15" s="26">
        <f t="shared" si="18"/>
        <v>0</v>
      </c>
      <c r="AH15" s="26">
        <f t="shared" si="19"/>
        <v>0</v>
      </c>
      <c r="AI15" s="26"/>
      <c r="AJ15" s="1">
        <f t="shared" si="20"/>
        <v>0</v>
      </c>
      <c r="AK15" s="1">
        <f t="shared" si="21"/>
        <v>0</v>
      </c>
      <c r="AL15" s="1">
        <f t="shared" si="22"/>
        <v>0</v>
      </c>
    </row>
    <row r="16" spans="1:38" ht="20.100000000000001" customHeight="1" x14ac:dyDescent="0.25">
      <c r="A16" s="29">
        <f>IF(Table1[[#This Row],[Sr.No.]]="","",Table1[[#This Row],[Sr.No.]])</f>
        <v>11</v>
      </c>
      <c r="B16" s="30" t="str">
        <f>IF(Table1[[#This Row],[Name of Employee]]="","",Table1[[#This Row],[Name of Employee]])</f>
        <v>H</v>
      </c>
      <c r="C16" s="29" t="str">
        <f>IF(IF(Master!T16="","",Master!T16)=0,"",IF(Master!T16="","",Master!T16))</f>
        <v/>
      </c>
      <c r="D16" s="17"/>
      <c r="E16" s="17">
        <v>50000</v>
      </c>
      <c r="F16" s="17"/>
      <c r="G16" s="17"/>
      <c r="H16" s="29">
        <f t="shared" si="0"/>
        <v>-50000</v>
      </c>
      <c r="I16" s="17"/>
      <c r="J16" s="42" t="str">
        <f t="shared" si="1"/>
        <v/>
      </c>
      <c r="K16" s="17"/>
      <c r="L16" s="17"/>
      <c r="M16" s="29">
        <f t="shared" si="2"/>
        <v>-50000</v>
      </c>
      <c r="N16" s="29">
        <f t="shared" si="3"/>
        <v>0</v>
      </c>
      <c r="O16" s="29">
        <f t="shared" si="4"/>
        <v>0</v>
      </c>
      <c r="P16" s="29">
        <f t="shared" si="5"/>
        <v>0</v>
      </c>
      <c r="Q16" s="29">
        <f t="shared" si="6"/>
        <v>0</v>
      </c>
      <c r="R16" s="19"/>
      <c r="S16" s="26"/>
      <c r="T16" s="26">
        <f t="shared" si="7"/>
        <v>0</v>
      </c>
      <c r="U16" s="26">
        <f t="shared" si="8"/>
        <v>0</v>
      </c>
      <c r="V16" s="26">
        <f>Master!S16</f>
        <v>0</v>
      </c>
      <c r="W16" s="26">
        <f t="shared" si="9"/>
        <v>0</v>
      </c>
      <c r="X16" s="26">
        <f t="shared" si="23"/>
        <v>0</v>
      </c>
      <c r="Y16" s="26">
        <f t="shared" si="10"/>
        <v>0</v>
      </c>
      <c r="Z16" s="26">
        <f t="shared" si="11"/>
        <v>0</v>
      </c>
      <c r="AA16" s="26">
        <f t="shared" si="12"/>
        <v>0</v>
      </c>
      <c r="AB16" s="26">
        <f t="shared" si="13"/>
        <v>0</v>
      </c>
      <c r="AC16" s="26">
        <f t="shared" si="14"/>
        <v>0</v>
      </c>
      <c r="AD16" s="26">
        <f t="shared" si="15"/>
        <v>0</v>
      </c>
      <c r="AE16" s="26">
        <f t="shared" si="16"/>
        <v>0</v>
      </c>
      <c r="AF16" s="26">
        <f t="shared" si="17"/>
        <v>0</v>
      </c>
      <c r="AG16" s="26">
        <f t="shared" si="18"/>
        <v>0</v>
      </c>
      <c r="AH16" s="26">
        <f t="shared" si="19"/>
        <v>0</v>
      </c>
      <c r="AI16" s="26"/>
      <c r="AJ16" s="1">
        <f t="shared" si="20"/>
        <v>0</v>
      </c>
      <c r="AK16" s="1">
        <f t="shared" si="21"/>
        <v>0</v>
      </c>
      <c r="AL16" s="1">
        <f t="shared" si="22"/>
        <v>0</v>
      </c>
    </row>
    <row r="17" spans="1:38" ht="20.100000000000001" customHeight="1" x14ac:dyDescent="0.25">
      <c r="A17" s="29">
        <f>IF(Table1[[#This Row],[Sr.No.]]="","",Table1[[#This Row],[Sr.No.]])</f>
        <v>12</v>
      </c>
      <c r="B17" s="30" t="str">
        <f>IF(Table1[[#This Row],[Name of Employee]]="","",Table1[[#This Row],[Name of Employee]])</f>
        <v>I</v>
      </c>
      <c r="C17" s="29" t="str">
        <f>IF(IF(Master!T17="","",Master!T17)=0,"",IF(Master!T17="","",Master!T17))</f>
        <v/>
      </c>
      <c r="D17" s="17"/>
      <c r="E17" s="17">
        <v>50000</v>
      </c>
      <c r="F17" s="17"/>
      <c r="G17" s="17"/>
      <c r="H17" s="29">
        <f t="shared" si="0"/>
        <v>-50000</v>
      </c>
      <c r="I17" s="17"/>
      <c r="J17" s="42" t="str">
        <f t="shared" si="1"/>
        <v/>
      </c>
      <c r="K17" s="17"/>
      <c r="L17" s="17"/>
      <c r="M17" s="29">
        <f t="shared" si="2"/>
        <v>-50000</v>
      </c>
      <c r="N17" s="29">
        <f t="shared" si="3"/>
        <v>0</v>
      </c>
      <c r="O17" s="29">
        <f t="shared" si="4"/>
        <v>0</v>
      </c>
      <c r="P17" s="29">
        <f t="shared" si="5"/>
        <v>0</v>
      </c>
      <c r="Q17" s="29">
        <f t="shared" si="6"/>
        <v>0</v>
      </c>
      <c r="R17" s="19"/>
      <c r="S17" s="26"/>
      <c r="T17" s="26">
        <f t="shared" si="7"/>
        <v>0</v>
      </c>
      <c r="U17" s="26">
        <f t="shared" si="8"/>
        <v>0</v>
      </c>
      <c r="V17" s="26">
        <f>Master!S17</f>
        <v>0</v>
      </c>
      <c r="W17" s="26">
        <f t="shared" si="9"/>
        <v>0</v>
      </c>
      <c r="X17" s="26">
        <f t="shared" si="23"/>
        <v>0</v>
      </c>
      <c r="Y17" s="26">
        <f t="shared" si="10"/>
        <v>0</v>
      </c>
      <c r="Z17" s="26">
        <f t="shared" si="11"/>
        <v>0</v>
      </c>
      <c r="AA17" s="26">
        <f t="shared" si="12"/>
        <v>0</v>
      </c>
      <c r="AB17" s="26">
        <f t="shared" si="13"/>
        <v>0</v>
      </c>
      <c r="AC17" s="26">
        <f t="shared" si="14"/>
        <v>0</v>
      </c>
      <c r="AD17" s="26">
        <f t="shared" si="15"/>
        <v>0</v>
      </c>
      <c r="AE17" s="26">
        <f t="shared" si="16"/>
        <v>0</v>
      </c>
      <c r="AF17" s="26">
        <f t="shared" si="17"/>
        <v>0</v>
      </c>
      <c r="AG17" s="26">
        <f t="shared" si="18"/>
        <v>0</v>
      </c>
      <c r="AH17" s="26">
        <f t="shared" si="19"/>
        <v>0</v>
      </c>
      <c r="AI17" s="26"/>
      <c r="AJ17" s="1">
        <f t="shared" si="20"/>
        <v>0</v>
      </c>
      <c r="AK17" s="1">
        <f t="shared" si="21"/>
        <v>0</v>
      </c>
      <c r="AL17" s="1">
        <f t="shared" si="22"/>
        <v>0</v>
      </c>
    </row>
    <row r="18" spans="1:38" ht="20.100000000000001" customHeight="1" x14ac:dyDescent="0.25">
      <c r="A18" s="29">
        <f>IF(Table1[[#This Row],[Sr.No.]]="","",Table1[[#This Row],[Sr.No.]])</f>
        <v>13</v>
      </c>
      <c r="B18" s="30" t="str">
        <f>IF(Table1[[#This Row],[Name of Employee]]="","",Table1[[#This Row],[Name of Employee]])</f>
        <v>J</v>
      </c>
      <c r="C18" s="29" t="str">
        <f>IF(IF(Master!T18="","",Master!T18)=0,"",IF(Master!T18="","",Master!T18))</f>
        <v/>
      </c>
      <c r="D18" s="17"/>
      <c r="E18" s="17">
        <v>50000</v>
      </c>
      <c r="F18" s="17"/>
      <c r="G18" s="17"/>
      <c r="H18" s="29">
        <f t="shared" si="0"/>
        <v>-50000</v>
      </c>
      <c r="I18" s="17"/>
      <c r="J18" s="42" t="str">
        <f t="shared" si="1"/>
        <v/>
      </c>
      <c r="K18" s="17"/>
      <c r="L18" s="17"/>
      <c r="M18" s="29">
        <f t="shared" si="2"/>
        <v>-50000</v>
      </c>
      <c r="N18" s="29">
        <f t="shared" si="3"/>
        <v>0</v>
      </c>
      <c r="O18" s="29">
        <f t="shared" si="4"/>
        <v>0</v>
      </c>
      <c r="P18" s="29">
        <f t="shared" si="5"/>
        <v>0</v>
      </c>
      <c r="Q18" s="29">
        <f t="shared" si="6"/>
        <v>0</v>
      </c>
      <c r="R18" s="19"/>
      <c r="S18" s="26"/>
      <c r="T18" s="26">
        <f t="shared" si="7"/>
        <v>0</v>
      </c>
      <c r="U18" s="26">
        <f t="shared" si="8"/>
        <v>0</v>
      </c>
      <c r="V18" s="26">
        <f>Master!S18</f>
        <v>0</v>
      </c>
      <c r="W18" s="26">
        <f t="shared" si="9"/>
        <v>0</v>
      </c>
      <c r="X18" s="26">
        <f t="shared" si="23"/>
        <v>0</v>
      </c>
      <c r="Y18" s="26">
        <f t="shared" si="10"/>
        <v>0</v>
      </c>
      <c r="Z18" s="26">
        <f t="shared" si="11"/>
        <v>0</v>
      </c>
      <c r="AA18" s="26">
        <f t="shared" si="12"/>
        <v>0</v>
      </c>
      <c r="AB18" s="26">
        <f t="shared" si="13"/>
        <v>0</v>
      </c>
      <c r="AC18" s="26">
        <f t="shared" si="14"/>
        <v>0</v>
      </c>
      <c r="AD18" s="26">
        <f t="shared" si="15"/>
        <v>0</v>
      </c>
      <c r="AE18" s="26">
        <f t="shared" si="16"/>
        <v>0</v>
      </c>
      <c r="AF18" s="26">
        <f t="shared" si="17"/>
        <v>0</v>
      </c>
      <c r="AG18" s="26">
        <f t="shared" si="18"/>
        <v>0</v>
      </c>
      <c r="AH18" s="26">
        <f t="shared" si="19"/>
        <v>0</v>
      </c>
      <c r="AI18" s="26"/>
      <c r="AJ18" s="1">
        <f t="shared" si="20"/>
        <v>0</v>
      </c>
      <c r="AK18" s="1">
        <f t="shared" si="21"/>
        <v>0</v>
      </c>
      <c r="AL18" s="1">
        <f t="shared" si="22"/>
        <v>0</v>
      </c>
    </row>
    <row r="19" spans="1:38" ht="20.100000000000001" customHeight="1" x14ac:dyDescent="0.25">
      <c r="A19" s="29">
        <f>IF(Table1[[#This Row],[Sr.No.]]="","",Table1[[#This Row],[Sr.No.]])</f>
        <v>14</v>
      </c>
      <c r="B19" s="30" t="str">
        <f>IF(Table1[[#This Row],[Name of Employee]]="","",Table1[[#This Row],[Name of Employee]])</f>
        <v>K</v>
      </c>
      <c r="C19" s="29" t="str">
        <f>IF(IF(Master!T19="","",Master!T19)=0,"",IF(Master!T19="","",Master!T19))</f>
        <v/>
      </c>
      <c r="D19" s="17"/>
      <c r="E19" s="17">
        <v>50000</v>
      </c>
      <c r="F19" s="17"/>
      <c r="G19" s="17"/>
      <c r="H19" s="29">
        <f t="shared" si="0"/>
        <v>-50000</v>
      </c>
      <c r="I19" s="17"/>
      <c r="J19" s="42" t="str">
        <f t="shared" si="1"/>
        <v/>
      </c>
      <c r="K19" s="17"/>
      <c r="L19" s="17"/>
      <c r="M19" s="29">
        <f t="shared" si="2"/>
        <v>-50000</v>
      </c>
      <c r="N19" s="29">
        <f t="shared" si="3"/>
        <v>0</v>
      </c>
      <c r="O19" s="29">
        <f t="shared" si="4"/>
        <v>0</v>
      </c>
      <c r="P19" s="29">
        <f t="shared" si="5"/>
        <v>0</v>
      </c>
      <c r="Q19" s="29">
        <f t="shared" si="6"/>
        <v>0</v>
      </c>
      <c r="R19" s="19"/>
      <c r="S19" s="26"/>
      <c r="T19" s="26">
        <f t="shared" si="7"/>
        <v>0</v>
      </c>
      <c r="U19" s="26">
        <f t="shared" si="8"/>
        <v>0</v>
      </c>
      <c r="V19" s="26">
        <f>Master!S19</f>
        <v>0</v>
      </c>
      <c r="W19" s="26">
        <f t="shared" si="9"/>
        <v>0</v>
      </c>
      <c r="X19" s="26">
        <f t="shared" si="23"/>
        <v>0</v>
      </c>
      <c r="Y19" s="26">
        <f t="shared" si="10"/>
        <v>0</v>
      </c>
      <c r="Z19" s="26">
        <f t="shared" si="11"/>
        <v>0</v>
      </c>
      <c r="AA19" s="26">
        <f t="shared" si="12"/>
        <v>0</v>
      </c>
      <c r="AB19" s="26">
        <f t="shared" si="13"/>
        <v>0</v>
      </c>
      <c r="AC19" s="26">
        <f t="shared" si="14"/>
        <v>0</v>
      </c>
      <c r="AD19" s="26">
        <f t="shared" si="15"/>
        <v>0</v>
      </c>
      <c r="AE19" s="26">
        <f t="shared" si="16"/>
        <v>0</v>
      </c>
      <c r="AF19" s="26">
        <f t="shared" si="17"/>
        <v>0</v>
      </c>
      <c r="AG19" s="26">
        <f t="shared" si="18"/>
        <v>0</v>
      </c>
      <c r="AH19" s="26">
        <f t="shared" si="19"/>
        <v>0</v>
      </c>
      <c r="AI19" s="26"/>
      <c r="AJ19" s="1">
        <f t="shared" si="20"/>
        <v>0</v>
      </c>
      <c r="AK19" s="1">
        <f t="shared" si="21"/>
        <v>0</v>
      </c>
      <c r="AL19" s="1">
        <f t="shared" si="22"/>
        <v>0</v>
      </c>
    </row>
    <row r="20" spans="1:38" ht="20.100000000000001" customHeight="1" x14ac:dyDescent="0.25">
      <c r="A20" s="29">
        <f>IF(Table1[[#This Row],[Sr.No.]]="","",Table1[[#This Row],[Sr.No.]])</f>
        <v>15</v>
      </c>
      <c r="B20" s="30" t="str">
        <f>IF(Table1[[#This Row],[Name of Employee]]="","",Table1[[#This Row],[Name of Employee]])</f>
        <v>L</v>
      </c>
      <c r="C20" s="29" t="str">
        <f>IF(IF(Master!T20="","",Master!T20)=0,"",IF(Master!T20="","",Master!T20))</f>
        <v/>
      </c>
      <c r="D20" s="17"/>
      <c r="E20" s="17">
        <v>50000</v>
      </c>
      <c r="F20" s="17"/>
      <c r="G20" s="17"/>
      <c r="H20" s="29">
        <f t="shared" si="0"/>
        <v>-50000</v>
      </c>
      <c r="I20" s="17"/>
      <c r="J20" s="42" t="str">
        <f t="shared" si="1"/>
        <v/>
      </c>
      <c r="K20" s="17"/>
      <c r="L20" s="17"/>
      <c r="M20" s="29">
        <f t="shared" si="2"/>
        <v>-50000</v>
      </c>
      <c r="N20" s="29">
        <f t="shared" si="3"/>
        <v>0</v>
      </c>
      <c r="O20" s="29">
        <f t="shared" si="4"/>
        <v>0</v>
      </c>
      <c r="P20" s="29">
        <f t="shared" si="5"/>
        <v>0</v>
      </c>
      <c r="Q20" s="29">
        <f t="shared" si="6"/>
        <v>0</v>
      </c>
      <c r="R20" s="19"/>
      <c r="S20" s="26"/>
      <c r="T20" s="26">
        <f t="shared" si="7"/>
        <v>0</v>
      </c>
      <c r="U20" s="26">
        <f t="shared" si="8"/>
        <v>0</v>
      </c>
      <c r="V20" s="26">
        <f>Master!S20</f>
        <v>0</v>
      </c>
      <c r="W20" s="26">
        <f t="shared" si="9"/>
        <v>0</v>
      </c>
      <c r="X20" s="26">
        <f t="shared" si="23"/>
        <v>0</v>
      </c>
      <c r="Y20" s="26">
        <f t="shared" si="10"/>
        <v>0</v>
      </c>
      <c r="Z20" s="26">
        <f t="shared" si="11"/>
        <v>0</v>
      </c>
      <c r="AA20" s="26">
        <f t="shared" si="12"/>
        <v>0</v>
      </c>
      <c r="AB20" s="26">
        <f t="shared" si="13"/>
        <v>0</v>
      </c>
      <c r="AC20" s="26">
        <f t="shared" si="14"/>
        <v>0</v>
      </c>
      <c r="AD20" s="26">
        <f t="shared" si="15"/>
        <v>0</v>
      </c>
      <c r="AE20" s="26">
        <f t="shared" si="16"/>
        <v>0</v>
      </c>
      <c r="AF20" s="26">
        <f t="shared" si="17"/>
        <v>0</v>
      </c>
      <c r="AG20" s="26">
        <f t="shared" si="18"/>
        <v>0</v>
      </c>
      <c r="AH20" s="26">
        <f t="shared" si="19"/>
        <v>0</v>
      </c>
      <c r="AI20" s="26"/>
      <c r="AJ20" s="1">
        <f t="shared" si="20"/>
        <v>0</v>
      </c>
      <c r="AK20" s="1">
        <f t="shared" si="21"/>
        <v>0</v>
      </c>
      <c r="AL20" s="1">
        <f t="shared" si="22"/>
        <v>0</v>
      </c>
    </row>
    <row r="21" spans="1:38" ht="20.100000000000001" customHeight="1" x14ac:dyDescent="0.25">
      <c r="A21" s="29">
        <f>IF(Table1[[#This Row],[Sr.No.]]="","",Table1[[#This Row],[Sr.No.]])</f>
        <v>16</v>
      </c>
      <c r="B21" s="30" t="str">
        <f>IF(Table1[[#This Row],[Name of Employee]]="","",Table1[[#This Row],[Name of Employee]])</f>
        <v>M</v>
      </c>
      <c r="C21" s="29" t="str">
        <f>IF(IF(Master!T21="","",Master!T21)=0,"",IF(Master!T21="","",Master!T21))</f>
        <v/>
      </c>
      <c r="D21" s="17"/>
      <c r="E21" s="17">
        <v>50000</v>
      </c>
      <c r="F21" s="17"/>
      <c r="G21" s="17"/>
      <c r="H21" s="29">
        <f t="shared" si="0"/>
        <v>-50000</v>
      </c>
      <c r="I21" s="17"/>
      <c r="J21" s="42" t="str">
        <f t="shared" si="1"/>
        <v/>
      </c>
      <c r="K21" s="17"/>
      <c r="L21" s="17"/>
      <c r="M21" s="29">
        <f t="shared" si="2"/>
        <v>-50000</v>
      </c>
      <c r="N21" s="29">
        <f t="shared" si="3"/>
        <v>0</v>
      </c>
      <c r="O21" s="29">
        <f t="shared" si="4"/>
        <v>0</v>
      </c>
      <c r="P21" s="29">
        <f t="shared" si="5"/>
        <v>0</v>
      </c>
      <c r="Q21" s="29">
        <f t="shared" si="6"/>
        <v>0</v>
      </c>
      <c r="R21" s="19"/>
      <c r="S21" s="26"/>
      <c r="T21" s="26">
        <f t="shared" si="7"/>
        <v>0</v>
      </c>
      <c r="U21" s="26">
        <f t="shared" si="8"/>
        <v>0</v>
      </c>
      <c r="V21" s="26">
        <f>Master!S21</f>
        <v>0</v>
      </c>
      <c r="W21" s="26">
        <f t="shared" si="9"/>
        <v>0</v>
      </c>
      <c r="X21" s="26">
        <f t="shared" si="23"/>
        <v>0</v>
      </c>
      <c r="Y21" s="26">
        <f t="shared" si="10"/>
        <v>0</v>
      </c>
      <c r="Z21" s="26">
        <f t="shared" si="11"/>
        <v>0</v>
      </c>
      <c r="AA21" s="26">
        <f t="shared" si="12"/>
        <v>0</v>
      </c>
      <c r="AB21" s="26">
        <f t="shared" si="13"/>
        <v>0</v>
      </c>
      <c r="AC21" s="26">
        <f t="shared" si="14"/>
        <v>0</v>
      </c>
      <c r="AD21" s="26">
        <f t="shared" si="15"/>
        <v>0</v>
      </c>
      <c r="AE21" s="26">
        <f t="shared" si="16"/>
        <v>0</v>
      </c>
      <c r="AF21" s="26">
        <f t="shared" si="17"/>
        <v>0</v>
      </c>
      <c r="AG21" s="26">
        <f t="shared" si="18"/>
        <v>0</v>
      </c>
      <c r="AH21" s="26">
        <f t="shared" si="19"/>
        <v>0</v>
      </c>
      <c r="AI21" s="26"/>
      <c r="AJ21" s="1">
        <f t="shared" si="20"/>
        <v>0</v>
      </c>
      <c r="AK21" s="1">
        <f t="shared" si="21"/>
        <v>0</v>
      </c>
      <c r="AL21" s="1">
        <f t="shared" si="22"/>
        <v>0</v>
      </c>
    </row>
    <row r="22" spans="1:38" ht="20.100000000000001" customHeight="1" x14ac:dyDescent="0.25">
      <c r="A22" s="29">
        <f>IF(Table1[[#This Row],[Sr.No.]]="","",Table1[[#This Row],[Sr.No.]])</f>
        <v>17</v>
      </c>
      <c r="B22" s="30" t="str">
        <f>IF(Table1[[#This Row],[Name of Employee]]="","",Table1[[#This Row],[Name of Employee]])</f>
        <v>N</v>
      </c>
      <c r="C22" s="29" t="str">
        <f>IF(IF(Master!T22="","",Master!T22)=0,"",IF(Master!T22="","",Master!T22))</f>
        <v/>
      </c>
      <c r="D22" s="17"/>
      <c r="E22" s="17">
        <v>50000</v>
      </c>
      <c r="F22" s="17"/>
      <c r="G22" s="17"/>
      <c r="H22" s="29">
        <f t="shared" si="0"/>
        <v>-50000</v>
      </c>
      <c r="I22" s="17"/>
      <c r="J22" s="42" t="str">
        <f t="shared" si="1"/>
        <v/>
      </c>
      <c r="K22" s="17"/>
      <c r="L22" s="17"/>
      <c r="M22" s="29">
        <f t="shared" si="2"/>
        <v>-50000</v>
      </c>
      <c r="N22" s="29">
        <f t="shared" si="3"/>
        <v>0</v>
      </c>
      <c r="O22" s="29">
        <f t="shared" si="4"/>
        <v>0</v>
      </c>
      <c r="P22" s="29">
        <f t="shared" si="5"/>
        <v>0</v>
      </c>
      <c r="Q22" s="29">
        <f t="shared" si="6"/>
        <v>0</v>
      </c>
      <c r="R22" s="19"/>
      <c r="S22" s="26"/>
      <c r="T22" s="26">
        <f t="shared" si="7"/>
        <v>0</v>
      </c>
      <c r="U22" s="26">
        <f t="shared" si="8"/>
        <v>0</v>
      </c>
      <c r="V22" s="26">
        <f>Master!S22</f>
        <v>0</v>
      </c>
      <c r="W22" s="26">
        <f t="shared" si="9"/>
        <v>0</v>
      </c>
      <c r="X22" s="26">
        <f t="shared" si="23"/>
        <v>0</v>
      </c>
      <c r="Y22" s="26">
        <f t="shared" si="10"/>
        <v>0</v>
      </c>
      <c r="Z22" s="26">
        <f t="shared" si="11"/>
        <v>0</v>
      </c>
      <c r="AA22" s="26">
        <f t="shared" si="12"/>
        <v>0</v>
      </c>
      <c r="AB22" s="26">
        <f t="shared" si="13"/>
        <v>0</v>
      </c>
      <c r="AC22" s="26">
        <f t="shared" si="14"/>
        <v>0</v>
      </c>
      <c r="AD22" s="26">
        <f t="shared" si="15"/>
        <v>0</v>
      </c>
      <c r="AE22" s="26">
        <f t="shared" si="16"/>
        <v>0</v>
      </c>
      <c r="AF22" s="26">
        <f t="shared" si="17"/>
        <v>0</v>
      </c>
      <c r="AG22" s="26">
        <f t="shared" si="18"/>
        <v>0</v>
      </c>
      <c r="AH22" s="26">
        <f t="shared" si="19"/>
        <v>0</v>
      </c>
      <c r="AI22" s="26"/>
      <c r="AJ22" s="1">
        <f t="shared" si="20"/>
        <v>0</v>
      </c>
      <c r="AK22" s="1">
        <f t="shared" si="21"/>
        <v>0</v>
      </c>
      <c r="AL22" s="1">
        <f t="shared" si="22"/>
        <v>0</v>
      </c>
    </row>
    <row r="23" spans="1:38" ht="20.100000000000001" customHeight="1" x14ac:dyDescent="0.25">
      <c r="A23" s="29">
        <f>IF(Table1[[#This Row],[Sr.No.]]="","",Table1[[#This Row],[Sr.No.]])</f>
        <v>18</v>
      </c>
      <c r="B23" s="30" t="str">
        <f>IF(Table1[[#This Row],[Name of Employee]]="","",Table1[[#This Row],[Name of Employee]])</f>
        <v>O</v>
      </c>
      <c r="C23" s="29" t="str">
        <f>IF(IF(Master!T23="","",Master!T23)=0,"",IF(Master!T23="","",Master!T23))</f>
        <v/>
      </c>
      <c r="D23" s="17"/>
      <c r="E23" s="17">
        <v>50000</v>
      </c>
      <c r="F23" s="17"/>
      <c r="G23" s="17"/>
      <c r="H23" s="29">
        <f t="shared" si="0"/>
        <v>-50000</v>
      </c>
      <c r="I23" s="17"/>
      <c r="J23" s="42" t="str">
        <f t="shared" si="1"/>
        <v/>
      </c>
      <c r="K23" s="17"/>
      <c r="L23" s="17"/>
      <c r="M23" s="29">
        <f t="shared" si="2"/>
        <v>-50000</v>
      </c>
      <c r="N23" s="29">
        <f t="shared" si="3"/>
        <v>0</v>
      </c>
      <c r="O23" s="29">
        <f t="shared" si="4"/>
        <v>0</v>
      </c>
      <c r="P23" s="29">
        <f t="shared" si="5"/>
        <v>0</v>
      </c>
      <c r="Q23" s="29">
        <f t="shared" si="6"/>
        <v>0</v>
      </c>
      <c r="R23" s="19"/>
      <c r="S23" s="26"/>
      <c r="T23" s="26">
        <f t="shared" si="7"/>
        <v>0</v>
      </c>
      <c r="U23" s="26">
        <f t="shared" si="8"/>
        <v>0</v>
      </c>
      <c r="V23" s="26">
        <f>Master!S23</f>
        <v>0</v>
      </c>
      <c r="W23" s="26">
        <f t="shared" si="9"/>
        <v>0</v>
      </c>
      <c r="X23" s="26">
        <f t="shared" si="23"/>
        <v>0</v>
      </c>
      <c r="Y23" s="26">
        <f t="shared" si="10"/>
        <v>0</v>
      </c>
      <c r="Z23" s="26">
        <f t="shared" si="11"/>
        <v>0</v>
      </c>
      <c r="AA23" s="26">
        <f t="shared" si="12"/>
        <v>0</v>
      </c>
      <c r="AB23" s="26">
        <f t="shared" si="13"/>
        <v>0</v>
      </c>
      <c r="AC23" s="26">
        <f t="shared" si="14"/>
        <v>0</v>
      </c>
      <c r="AD23" s="26">
        <f t="shared" si="15"/>
        <v>0</v>
      </c>
      <c r="AE23" s="26">
        <f t="shared" si="16"/>
        <v>0</v>
      </c>
      <c r="AF23" s="26">
        <f t="shared" si="17"/>
        <v>0</v>
      </c>
      <c r="AG23" s="26">
        <f t="shared" si="18"/>
        <v>0</v>
      </c>
      <c r="AH23" s="26">
        <f t="shared" si="19"/>
        <v>0</v>
      </c>
      <c r="AI23" s="26"/>
      <c r="AJ23" s="1">
        <f t="shared" si="20"/>
        <v>0</v>
      </c>
      <c r="AK23" s="1">
        <f t="shared" si="21"/>
        <v>0</v>
      </c>
      <c r="AL23" s="1">
        <f t="shared" si="22"/>
        <v>0</v>
      </c>
    </row>
    <row r="24" spans="1:38" ht="20.100000000000001" customHeight="1" x14ac:dyDescent="0.25">
      <c r="A24" s="29">
        <f>IF(Table1[[#This Row],[Sr.No.]]="","",Table1[[#This Row],[Sr.No.]])</f>
        <v>19</v>
      </c>
      <c r="B24" s="30" t="str">
        <f>IF(Table1[[#This Row],[Name of Employee]]="","",Table1[[#This Row],[Name of Employee]])</f>
        <v>P</v>
      </c>
      <c r="C24" s="29" t="str">
        <f>IF(IF(Master!T24="","",Master!T24)=0,"",IF(Master!T24="","",Master!T24))</f>
        <v/>
      </c>
      <c r="D24" s="17"/>
      <c r="E24" s="17">
        <v>50000</v>
      </c>
      <c r="F24" s="17"/>
      <c r="G24" s="17"/>
      <c r="H24" s="29">
        <f t="shared" si="0"/>
        <v>-50000</v>
      </c>
      <c r="I24" s="17"/>
      <c r="J24" s="42" t="str">
        <f t="shared" si="1"/>
        <v/>
      </c>
      <c r="K24" s="17"/>
      <c r="L24" s="17"/>
      <c r="M24" s="29">
        <f t="shared" si="2"/>
        <v>-50000</v>
      </c>
      <c r="N24" s="29">
        <f t="shared" si="3"/>
        <v>0</v>
      </c>
      <c r="O24" s="29">
        <f t="shared" si="4"/>
        <v>0</v>
      </c>
      <c r="P24" s="29">
        <f t="shared" si="5"/>
        <v>0</v>
      </c>
      <c r="Q24" s="29">
        <f t="shared" si="6"/>
        <v>0</v>
      </c>
      <c r="R24" s="19"/>
      <c r="S24" s="26"/>
      <c r="T24" s="26">
        <f t="shared" si="7"/>
        <v>0</v>
      </c>
      <c r="U24" s="26">
        <f t="shared" si="8"/>
        <v>0</v>
      </c>
      <c r="V24" s="26">
        <f>Master!S24</f>
        <v>0</v>
      </c>
      <c r="W24" s="26">
        <f t="shared" si="9"/>
        <v>0</v>
      </c>
      <c r="X24" s="26">
        <f t="shared" si="23"/>
        <v>0</v>
      </c>
      <c r="Y24" s="26">
        <f t="shared" si="10"/>
        <v>0</v>
      </c>
      <c r="Z24" s="26">
        <f t="shared" si="11"/>
        <v>0</v>
      </c>
      <c r="AA24" s="26">
        <f t="shared" si="12"/>
        <v>0</v>
      </c>
      <c r="AB24" s="26">
        <f t="shared" si="13"/>
        <v>0</v>
      </c>
      <c r="AC24" s="26">
        <f t="shared" si="14"/>
        <v>0</v>
      </c>
      <c r="AD24" s="26">
        <f t="shared" si="15"/>
        <v>0</v>
      </c>
      <c r="AE24" s="26">
        <f t="shared" si="16"/>
        <v>0</v>
      </c>
      <c r="AF24" s="26">
        <f t="shared" si="17"/>
        <v>0</v>
      </c>
      <c r="AG24" s="26">
        <f t="shared" si="18"/>
        <v>0</v>
      </c>
      <c r="AH24" s="26">
        <f t="shared" si="19"/>
        <v>0</v>
      </c>
      <c r="AI24" s="26"/>
      <c r="AJ24" s="1">
        <f t="shared" si="20"/>
        <v>0</v>
      </c>
      <c r="AK24" s="1">
        <f t="shared" si="21"/>
        <v>0</v>
      </c>
      <c r="AL24" s="1">
        <f t="shared" si="22"/>
        <v>0</v>
      </c>
    </row>
    <row r="25" spans="1:38" ht="20.100000000000001" customHeight="1" x14ac:dyDescent="0.25">
      <c r="A25" s="29">
        <f>IF(Table1[[#This Row],[Sr.No.]]="","",Table1[[#This Row],[Sr.No.]])</f>
        <v>20</v>
      </c>
      <c r="B25" s="30" t="str">
        <f>IF(Table1[[#This Row],[Name of Employee]]="","",Table1[[#This Row],[Name of Employee]])</f>
        <v>Q</v>
      </c>
      <c r="C25" s="29" t="str">
        <f>IF(IF(Master!T25="","",Master!T25)=0,"",IF(Master!T25="","",Master!T25))</f>
        <v/>
      </c>
      <c r="D25" s="17"/>
      <c r="E25" s="17">
        <v>50000</v>
      </c>
      <c r="F25" s="17"/>
      <c r="G25" s="17"/>
      <c r="H25" s="29">
        <f t="shared" si="0"/>
        <v>-50000</v>
      </c>
      <c r="I25" s="17"/>
      <c r="J25" s="42" t="str">
        <f t="shared" si="1"/>
        <v/>
      </c>
      <c r="K25" s="17"/>
      <c r="L25" s="17"/>
      <c r="M25" s="29">
        <f t="shared" si="2"/>
        <v>-50000</v>
      </c>
      <c r="N25" s="29">
        <f t="shared" si="3"/>
        <v>0</v>
      </c>
      <c r="O25" s="29">
        <f t="shared" si="4"/>
        <v>0</v>
      </c>
      <c r="P25" s="29">
        <f t="shared" si="5"/>
        <v>0</v>
      </c>
      <c r="Q25" s="29">
        <f t="shared" si="6"/>
        <v>0</v>
      </c>
      <c r="R25" s="19"/>
      <c r="S25" s="26"/>
      <c r="T25" s="26">
        <f t="shared" si="7"/>
        <v>0</v>
      </c>
      <c r="U25" s="26">
        <f t="shared" si="8"/>
        <v>0</v>
      </c>
      <c r="V25" s="26">
        <f>Master!S25</f>
        <v>0</v>
      </c>
      <c r="W25" s="26">
        <f t="shared" si="9"/>
        <v>0</v>
      </c>
      <c r="X25" s="26">
        <f t="shared" si="23"/>
        <v>0</v>
      </c>
      <c r="Y25" s="26">
        <f t="shared" si="10"/>
        <v>0</v>
      </c>
      <c r="Z25" s="26">
        <f t="shared" si="11"/>
        <v>0</v>
      </c>
      <c r="AA25" s="26">
        <f t="shared" si="12"/>
        <v>0</v>
      </c>
      <c r="AB25" s="26">
        <f t="shared" si="13"/>
        <v>0</v>
      </c>
      <c r="AC25" s="26">
        <f t="shared" si="14"/>
        <v>0</v>
      </c>
      <c r="AD25" s="26">
        <f t="shared" si="15"/>
        <v>0</v>
      </c>
      <c r="AE25" s="26">
        <f t="shared" si="16"/>
        <v>0</v>
      </c>
      <c r="AF25" s="26">
        <f t="shared" si="17"/>
        <v>0</v>
      </c>
      <c r="AG25" s="26">
        <f t="shared" si="18"/>
        <v>0</v>
      </c>
      <c r="AH25" s="26">
        <f t="shared" si="19"/>
        <v>0</v>
      </c>
      <c r="AI25" s="26"/>
      <c r="AJ25" s="1">
        <f t="shared" si="20"/>
        <v>0</v>
      </c>
      <c r="AK25" s="1">
        <f t="shared" si="21"/>
        <v>0</v>
      </c>
      <c r="AL25" s="1">
        <f t="shared" si="22"/>
        <v>0</v>
      </c>
    </row>
    <row r="26" spans="1:38" ht="20.100000000000001" customHeight="1" x14ac:dyDescent="0.25">
      <c r="A26" s="29">
        <f>IF(Table1[[#This Row],[Sr.No.]]="","",Table1[[#This Row],[Sr.No.]])</f>
        <v>21</v>
      </c>
      <c r="B26" s="30" t="str">
        <f>IF(Table1[[#This Row],[Name of Employee]]="","",Table1[[#This Row],[Name of Employee]])</f>
        <v>R</v>
      </c>
      <c r="C26" s="29" t="str">
        <f>IF(IF(Master!T26="","",Master!T26)=0,"",IF(Master!T26="","",Master!T26))</f>
        <v/>
      </c>
      <c r="D26" s="17"/>
      <c r="E26" s="17">
        <v>50000</v>
      </c>
      <c r="F26" s="17"/>
      <c r="G26" s="17"/>
      <c r="H26" s="29">
        <f t="shared" si="0"/>
        <v>-50000</v>
      </c>
      <c r="I26" s="17"/>
      <c r="J26" s="42" t="str">
        <f t="shared" si="1"/>
        <v/>
      </c>
      <c r="K26" s="17"/>
      <c r="L26" s="17"/>
      <c r="M26" s="29">
        <f t="shared" si="2"/>
        <v>-50000</v>
      </c>
      <c r="N26" s="29">
        <f t="shared" si="3"/>
        <v>0</v>
      </c>
      <c r="O26" s="29">
        <f t="shared" si="4"/>
        <v>0</v>
      </c>
      <c r="P26" s="29">
        <f t="shared" si="5"/>
        <v>0</v>
      </c>
      <c r="Q26" s="29">
        <f t="shared" si="6"/>
        <v>0</v>
      </c>
      <c r="R26" s="19"/>
      <c r="S26" s="26"/>
      <c r="T26" s="26">
        <f t="shared" si="7"/>
        <v>0</v>
      </c>
      <c r="U26" s="26">
        <f t="shared" si="8"/>
        <v>0</v>
      </c>
      <c r="V26" s="26">
        <f>Master!S26</f>
        <v>0</v>
      </c>
      <c r="W26" s="26">
        <f t="shared" si="9"/>
        <v>0</v>
      </c>
      <c r="X26" s="26">
        <f t="shared" si="23"/>
        <v>0</v>
      </c>
      <c r="Y26" s="26">
        <f t="shared" si="10"/>
        <v>0</v>
      </c>
      <c r="Z26" s="26">
        <f t="shared" si="11"/>
        <v>0</v>
      </c>
      <c r="AA26" s="26">
        <f t="shared" si="12"/>
        <v>0</v>
      </c>
      <c r="AB26" s="26">
        <f t="shared" si="13"/>
        <v>0</v>
      </c>
      <c r="AC26" s="26">
        <f t="shared" si="14"/>
        <v>0</v>
      </c>
      <c r="AD26" s="26">
        <f t="shared" si="15"/>
        <v>0</v>
      </c>
      <c r="AE26" s="26">
        <f t="shared" si="16"/>
        <v>0</v>
      </c>
      <c r="AF26" s="26">
        <f t="shared" si="17"/>
        <v>0</v>
      </c>
      <c r="AG26" s="26">
        <f t="shared" si="18"/>
        <v>0</v>
      </c>
      <c r="AH26" s="26">
        <f t="shared" si="19"/>
        <v>0</v>
      </c>
      <c r="AI26" s="26"/>
      <c r="AJ26" s="1">
        <f t="shared" si="20"/>
        <v>0</v>
      </c>
      <c r="AK26" s="1">
        <f t="shared" si="21"/>
        <v>0</v>
      </c>
      <c r="AL26" s="1">
        <f t="shared" si="22"/>
        <v>0</v>
      </c>
    </row>
    <row r="27" spans="1:38" ht="20.100000000000001" customHeight="1" x14ac:dyDescent="0.25">
      <c r="A27" s="29">
        <f>IF(Table1[[#This Row],[Sr.No.]]="","",Table1[[#This Row],[Sr.No.]])</f>
        <v>22</v>
      </c>
      <c r="B27" s="30" t="str">
        <f>IF(Table1[[#This Row],[Name of Employee]]="","",Table1[[#This Row],[Name of Employee]])</f>
        <v>S</v>
      </c>
      <c r="C27" s="29" t="str">
        <f>IF(IF(Master!T27="","",Master!T27)=0,"",IF(Master!T27="","",Master!T27))</f>
        <v/>
      </c>
      <c r="D27" s="17"/>
      <c r="E27" s="17">
        <v>50000</v>
      </c>
      <c r="F27" s="17"/>
      <c r="G27" s="17"/>
      <c r="H27" s="29">
        <f t="shared" si="0"/>
        <v>-50000</v>
      </c>
      <c r="I27" s="17"/>
      <c r="J27" s="42" t="str">
        <f t="shared" si="1"/>
        <v/>
      </c>
      <c r="K27" s="17"/>
      <c r="L27" s="17"/>
      <c r="M27" s="29">
        <f t="shared" si="2"/>
        <v>-50000</v>
      </c>
      <c r="N27" s="29">
        <f t="shared" si="3"/>
        <v>0</v>
      </c>
      <c r="O27" s="29">
        <f t="shared" si="4"/>
        <v>0</v>
      </c>
      <c r="P27" s="29">
        <f t="shared" si="5"/>
        <v>0</v>
      </c>
      <c r="Q27" s="29">
        <f t="shared" si="6"/>
        <v>0</v>
      </c>
      <c r="R27" s="19"/>
      <c r="S27" s="26"/>
      <c r="T27" s="26">
        <f t="shared" si="7"/>
        <v>0</v>
      </c>
      <c r="U27" s="26">
        <f t="shared" si="8"/>
        <v>0</v>
      </c>
      <c r="V27" s="26">
        <f>Master!S27</f>
        <v>0</v>
      </c>
      <c r="W27" s="26">
        <f t="shared" si="9"/>
        <v>0</v>
      </c>
      <c r="X27" s="26">
        <f t="shared" si="23"/>
        <v>0</v>
      </c>
      <c r="Y27" s="26">
        <f t="shared" si="10"/>
        <v>0</v>
      </c>
      <c r="Z27" s="26">
        <f t="shared" si="11"/>
        <v>0</v>
      </c>
      <c r="AA27" s="26">
        <f t="shared" si="12"/>
        <v>0</v>
      </c>
      <c r="AB27" s="26">
        <f t="shared" si="13"/>
        <v>0</v>
      </c>
      <c r="AC27" s="26">
        <f t="shared" si="14"/>
        <v>0</v>
      </c>
      <c r="AD27" s="26">
        <f t="shared" si="15"/>
        <v>0</v>
      </c>
      <c r="AE27" s="26">
        <f t="shared" si="16"/>
        <v>0</v>
      </c>
      <c r="AF27" s="26">
        <f t="shared" si="17"/>
        <v>0</v>
      </c>
      <c r="AG27" s="26">
        <f t="shared" si="18"/>
        <v>0</v>
      </c>
      <c r="AH27" s="26">
        <f t="shared" si="19"/>
        <v>0</v>
      </c>
      <c r="AI27" s="26"/>
      <c r="AJ27" s="1">
        <f t="shared" si="20"/>
        <v>0</v>
      </c>
      <c r="AK27" s="1">
        <f t="shared" si="21"/>
        <v>0</v>
      </c>
      <c r="AL27" s="1">
        <f t="shared" si="22"/>
        <v>0</v>
      </c>
    </row>
    <row r="28" spans="1:38" ht="20.100000000000001" customHeight="1" x14ac:dyDescent="0.25">
      <c r="A28" s="29">
        <f>IF(Table1[[#This Row],[Sr.No.]]="","",Table1[[#This Row],[Sr.No.]])</f>
        <v>23</v>
      </c>
      <c r="B28" s="30" t="str">
        <f>IF(Table1[[#This Row],[Name of Employee]]="","",Table1[[#This Row],[Name of Employee]])</f>
        <v>T</v>
      </c>
      <c r="C28" s="29" t="str">
        <f>IF(IF(Master!T28="","",Master!T28)=0,"",IF(Master!T28="","",Master!T28))</f>
        <v/>
      </c>
      <c r="D28" s="17"/>
      <c r="E28" s="17">
        <v>50000</v>
      </c>
      <c r="F28" s="17"/>
      <c r="G28" s="17"/>
      <c r="H28" s="29">
        <f t="shared" si="0"/>
        <v>-50000</v>
      </c>
      <c r="I28" s="17"/>
      <c r="J28" s="42" t="str">
        <f t="shared" si="1"/>
        <v/>
      </c>
      <c r="K28" s="17"/>
      <c r="L28" s="17"/>
      <c r="M28" s="29">
        <f t="shared" si="2"/>
        <v>-50000</v>
      </c>
      <c r="N28" s="29">
        <f t="shared" si="3"/>
        <v>0</v>
      </c>
      <c r="O28" s="29">
        <f t="shared" si="4"/>
        <v>0</v>
      </c>
      <c r="P28" s="29">
        <f t="shared" si="5"/>
        <v>0</v>
      </c>
      <c r="Q28" s="29">
        <f t="shared" si="6"/>
        <v>0</v>
      </c>
      <c r="R28" s="19"/>
      <c r="S28" s="26"/>
      <c r="T28" s="26">
        <f t="shared" si="7"/>
        <v>0</v>
      </c>
      <c r="U28" s="26">
        <f t="shared" si="8"/>
        <v>0</v>
      </c>
      <c r="V28" s="26">
        <f>Master!S28</f>
        <v>0</v>
      </c>
      <c r="W28" s="26">
        <f t="shared" si="9"/>
        <v>0</v>
      </c>
      <c r="X28" s="26">
        <f t="shared" si="23"/>
        <v>0</v>
      </c>
      <c r="Y28" s="26">
        <f t="shared" si="10"/>
        <v>0</v>
      </c>
      <c r="Z28" s="26">
        <f t="shared" si="11"/>
        <v>0</v>
      </c>
      <c r="AA28" s="26">
        <f t="shared" si="12"/>
        <v>0</v>
      </c>
      <c r="AB28" s="26">
        <f t="shared" si="13"/>
        <v>0</v>
      </c>
      <c r="AC28" s="26">
        <f t="shared" si="14"/>
        <v>0</v>
      </c>
      <c r="AD28" s="26">
        <f t="shared" si="15"/>
        <v>0</v>
      </c>
      <c r="AE28" s="26">
        <f t="shared" si="16"/>
        <v>0</v>
      </c>
      <c r="AF28" s="26">
        <f t="shared" si="17"/>
        <v>0</v>
      </c>
      <c r="AG28" s="26">
        <f t="shared" si="18"/>
        <v>0</v>
      </c>
      <c r="AH28" s="26">
        <f t="shared" si="19"/>
        <v>0</v>
      </c>
      <c r="AI28" s="26"/>
      <c r="AJ28" s="1">
        <f t="shared" si="20"/>
        <v>0</v>
      </c>
      <c r="AK28" s="1">
        <f t="shared" si="21"/>
        <v>0</v>
      </c>
      <c r="AL28" s="1">
        <f t="shared" si="22"/>
        <v>0</v>
      </c>
    </row>
    <row r="29" spans="1:38" ht="20.100000000000001" customHeight="1" x14ac:dyDescent="0.25">
      <c r="A29" s="29">
        <f>IF(Table1[[#This Row],[Sr.No.]]="","",Table1[[#This Row],[Sr.No.]])</f>
        <v>24</v>
      </c>
      <c r="B29" s="30" t="str">
        <f>IF(Table1[[#This Row],[Name of Employee]]="","",Table1[[#This Row],[Name of Employee]])</f>
        <v>U</v>
      </c>
      <c r="C29" s="29" t="str">
        <f>IF(IF(Master!T29="","",Master!T29)=0,"",IF(Master!T29="","",Master!T29))</f>
        <v/>
      </c>
      <c r="D29" s="17"/>
      <c r="E29" s="17">
        <v>50000</v>
      </c>
      <c r="F29" s="17"/>
      <c r="G29" s="17"/>
      <c r="H29" s="29">
        <f t="shared" si="0"/>
        <v>-50000</v>
      </c>
      <c r="I29" s="17"/>
      <c r="J29" s="42" t="str">
        <f t="shared" si="1"/>
        <v/>
      </c>
      <c r="K29" s="17"/>
      <c r="L29" s="17"/>
      <c r="M29" s="29">
        <f t="shared" si="2"/>
        <v>-50000</v>
      </c>
      <c r="N29" s="29">
        <f t="shared" si="3"/>
        <v>0</v>
      </c>
      <c r="O29" s="29">
        <f t="shared" si="4"/>
        <v>0</v>
      </c>
      <c r="P29" s="29">
        <f t="shared" si="5"/>
        <v>0</v>
      </c>
      <c r="Q29" s="29">
        <f t="shared" si="6"/>
        <v>0</v>
      </c>
      <c r="R29" s="19"/>
      <c r="S29" s="26"/>
      <c r="T29" s="26">
        <f t="shared" si="7"/>
        <v>0</v>
      </c>
      <c r="U29" s="26">
        <f t="shared" si="8"/>
        <v>0</v>
      </c>
      <c r="V29" s="26">
        <f>Master!S29</f>
        <v>0</v>
      </c>
      <c r="W29" s="26">
        <f t="shared" si="9"/>
        <v>0</v>
      </c>
      <c r="X29" s="26">
        <f t="shared" si="23"/>
        <v>0</v>
      </c>
      <c r="Y29" s="26">
        <f t="shared" si="10"/>
        <v>0</v>
      </c>
      <c r="Z29" s="26">
        <f t="shared" si="11"/>
        <v>0</v>
      </c>
      <c r="AA29" s="26">
        <f t="shared" si="12"/>
        <v>0</v>
      </c>
      <c r="AB29" s="26">
        <f t="shared" si="13"/>
        <v>0</v>
      </c>
      <c r="AC29" s="26">
        <f t="shared" si="14"/>
        <v>0</v>
      </c>
      <c r="AD29" s="26">
        <f t="shared" si="15"/>
        <v>0</v>
      </c>
      <c r="AE29" s="26">
        <f t="shared" si="16"/>
        <v>0</v>
      </c>
      <c r="AF29" s="26">
        <f t="shared" si="17"/>
        <v>0</v>
      </c>
      <c r="AG29" s="26">
        <f t="shared" si="18"/>
        <v>0</v>
      </c>
      <c r="AH29" s="26">
        <f t="shared" si="19"/>
        <v>0</v>
      </c>
      <c r="AI29" s="26"/>
      <c r="AJ29" s="1">
        <f t="shared" si="20"/>
        <v>0</v>
      </c>
      <c r="AK29" s="1">
        <f t="shared" si="21"/>
        <v>0</v>
      </c>
      <c r="AL29" s="1">
        <f t="shared" si="22"/>
        <v>0</v>
      </c>
    </row>
    <row r="30" spans="1:38" ht="20.100000000000001" customHeight="1" x14ac:dyDescent="0.25">
      <c r="A30" s="29">
        <f>IF(Table1[[#This Row],[Sr.No.]]="","",Table1[[#This Row],[Sr.No.]])</f>
        <v>25</v>
      </c>
      <c r="B30" s="30" t="str">
        <f>IF(Table1[[#This Row],[Name of Employee]]="","",Table1[[#This Row],[Name of Employee]])</f>
        <v>V</v>
      </c>
      <c r="C30" s="29" t="str">
        <f>IF(IF(Master!T30="","",Master!T30)=0,"",IF(Master!T30="","",Master!T30))</f>
        <v/>
      </c>
      <c r="D30" s="17"/>
      <c r="E30" s="17">
        <v>50000</v>
      </c>
      <c r="F30" s="17"/>
      <c r="G30" s="17"/>
      <c r="H30" s="29">
        <f t="shared" si="0"/>
        <v>-50000</v>
      </c>
      <c r="I30" s="17"/>
      <c r="J30" s="42" t="str">
        <f t="shared" si="1"/>
        <v/>
      </c>
      <c r="K30" s="17"/>
      <c r="L30" s="17"/>
      <c r="M30" s="29">
        <f t="shared" si="2"/>
        <v>-50000</v>
      </c>
      <c r="N30" s="29">
        <f t="shared" si="3"/>
        <v>0</v>
      </c>
      <c r="O30" s="29">
        <f t="shared" si="4"/>
        <v>0</v>
      </c>
      <c r="P30" s="29">
        <f t="shared" si="5"/>
        <v>0</v>
      </c>
      <c r="Q30" s="29">
        <f t="shared" si="6"/>
        <v>0</v>
      </c>
      <c r="R30" s="19"/>
      <c r="S30" s="26"/>
      <c r="T30" s="26">
        <f t="shared" si="7"/>
        <v>0</v>
      </c>
      <c r="U30" s="26">
        <f t="shared" si="8"/>
        <v>0</v>
      </c>
      <c r="V30" s="26">
        <f>Master!S30</f>
        <v>0</v>
      </c>
      <c r="W30" s="26">
        <f t="shared" si="9"/>
        <v>0</v>
      </c>
      <c r="X30" s="26">
        <f t="shared" si="23"/>
        <v>0</v>
      </c>
      <c r="Y30" s="26">
        <f t="shared" si="10"/>
        <v>0</v>
      </c>
      <c r="Z30" s="26">
        <f t="shared" si="11"/>
        <v>0</v>
      </c>
      <c r="AA30" s="26">
        <f t="shared" si="12"/>
        <v>0</v>
      </c>
      <c r="AB30" s="26">
        <f t="shared" si="13"/>
        <v>0</v>
      </c>
      <c r="AC30" s="26">
        <f t="shared" si="14"/>
        <v>0</v>
      </c>
      <c r="AD30" s="26">
        <f t="shared" si="15"/>
        <v>0</v>
      </c>
      <c r="AE30" s="26">
        <f t="shared" si="16"/>
        <v>0</v>
      </c>
      <c r="AF30" s="26">
        <f t="shared" si="17"/>
        <v>0</v>
      </c>
      <c r="AG30" s="26">
        <f t="shared" si="18"/>
        <v>0</v>
      </c>
      <c r="AH30" s="26">
        <f t="shared" si="19"/>
        <v>0</v>
      </c>
      <c r="AI30" s="26"/>
      <c r="AJ30" s="1">
        <f t="shared" si="20"/>
        <v>0</v>
      </c>
      <c r="AK30" s="1">
        <f t="shared" si="21"/>
        <v>0</v>
      </c>
      <c r="AL30" s="1">
        <f t="shared" si="22"/>
        <v>0</v>
      </c>
    </row>
    <row r="31" spans="1:38" ht="20.100000000000001" customHeight="1" x14ac:dyDescent="0.25">
      <c r="A31" s="29">
        <f>IF(Table1[[#This Row],[Sr.No.]]="","",Table1[[#This Row],[Sr.No.]])</f>
        <v>26</v>
      </c>
      <c r="B31" s="30" t="str">
        <f>IF(Table1[[#This Row],[Name of Employee]]="","",Table1[[#This Row],[Name of Employee]])</f>
        <v>W</v>
      </c>
      <c r="C31" s="29" t="str">
        <f>IF(IF(Master!T31="","",Master!T31)=0,"",IF(Master!T31="","",Master!T31))</f>
        <v/>
      </c>
      <c r="D31" s="17"/>
      <c r="E31" s="17">
        <v>50000</v>
      </c>
      <c r="F31" s="17"/>
      <c r="G31" s="17"/>
      <c r="H31" s="29">
        <f t="shared" si="0"/>
        <v>-50000</v>
      </c>
      <c r="I31" s="17"/>
      <c r="J31" s="42" t="str">
        <f t="shared" si="1"/>
        <v/>
      </c>
      <c r="K31" s="17"/>
      <c r="L31" s="17"/>
      <c r="M31" s="29">
        <f t="shared" si="2"/>
        <v>-50000</v>
      </c>
      <c r="N31" s="29">
        <f t="shared" si="3"/>
        <v>0</v>
      </c>
      <c r="O31" s="29">
        <f t="shared" si="4"/>
        <v>0</v>
      </c>
      <c r="P31" s="29">
        <f t="shared" si="5"/>
        <v>0</v>
      </c>
      <c r="Q31" s="29">
        <f t="shared" si="6"/>
        <v>0</v>
      </c>
      <c r="R31" s="19"/>
      <c r="S31" s="26"/>
      <c r="T31" s="26">
        <f t="shared" si="7"/>
        <v>0</v>
      </c>
      <c r="U31" s="26">
        <f t="shared" si="8"/>
        <v>0</v>
      </c>
      <c r="V31" s="26">
        <f>Master!S31</f>
        <v>0</v>
      </c>
      <c r="W31" s="26">
        <f t="shared" si="9"/>
        <v>0</v>
      </c>
      <c r="X31" s="26">
        <f t="shared" si="23"/>
        <v>0</v>
      </c>
      <c r="Y31" s="26">
        <f t="shared" si="10"/>
        <v>0</v>
      </c>
      <c r="Z31" s="26">
        <f t="shared" si="11"/>
        <v>0</v>
      </c>
      <c r="AA31" s="26">
        <f t="shared" si="12"/>
        <v>0</v>
      </c>
      <c r="AB31" s="26">
        <f t="shared" si="13"/>
        <v>0</v>
      </c>
      <c r="AC31" s="26">
        <f t="shared" si="14"/>
        <v>0</v>
      </c>
      <c r="AD31" s="26">
        <f t="shared" si="15"/>
        <v>0</v>
      </c>
      <c r="AE31" s="26">
        <f t="shared" si="16"/>
        <v>0</v>
      </c>
      <c r="AF31" s="26">
        <f t="shared" si="17"/>
        <v>0</v>
      </c>
      <c r="AG31" s="26">
        <f t="shared" si="18"/>
        <v>0</v>
      </c>
      <c r="AH31" s="26">
        <f t="shared" si="19"/>
        <v>0</v>
      </c>
      <c r="AI31" s="26"/>
      <c r="AJ31" s="1">
        <f t="shared" si="20"/>
        <v>0</v>
      </c>
      <c r="AK31" s="1">
        <f t="shared" si="21"/>
        <v>0</v>
      </c>
      <c r="AL31" s="1">
        <f t="shared" si="22"/>
        <v>0</v>
      </c>
    </row>
    <row r="32" spans="1:38" ht="20.100000000000001" customHeight="1" x14ac:dyDescent="0.25">
      <c r="A32" s="29">
        <f>IF(Table1[[#This Row],[Sr.No.]]="","",Table1[[#This Row],[Sr.No.]])</f>
        <v>27</v>
      </c>
      <c r="B32" s="30" t="str">
        <f>IF(Table1[[#This Row],[Name of Employee]]="","",Table1[[#This Row],[Name of Employee]])</f>
        <v>X</v>
      </c>
      <c r="C32" s="29" t="str">
        <f>IF(IF(Master!T32="","",Master!T32)=0,"",IF(Master!T32="","",Master!T32))</f>
        <v/>
      </c>
      <c r="D32" s="17"/>
      <c r="E32" s="17">
        <v>50000</v>
      </c>
      <c r="F32" s="17"/>
      <c r="G32" s="17"/>
      <c r="H32" s="29">
        <f t="shared" si="0"/>
        <v>-50000</v>
      </c>
      <c r="I32" s="17"/>
      <c r="J32" s="42" t="str">
        <f t="shared" si="1"/>
        <v/>
      </c>
      <c r="K32" s="17"/>
      <c r="L32" s="17"/>
      <c r="M32" s="29">
        <f t="shared" si="2"/>
        <v>-50000</v>
      </c>
      <c r="N32" s="29">
        <f t="shared" si="3"/>
        <v>0</v>
      </c>
      <c r="O32" s="29">
        <f t="shared" si="4"/>
        <v>0</v>
      </c>
      <c r="P32" s="29">
        <f t="shared" si="5"/>
        <v>0</v>
      </c>
      <c r="Q32" s="29">
        <f t="shared" si="6"/>
        <v>0</v>
      </c>
      <c r="R32" s="19"/>
      <c r="S32" s="26"/>
      <c r="T32" s="26">
        <f t="shared" si="7"/>
        <v>0</v>
      </c>
      <c r="U32" s="26">
        <f t="shared" si="8"/>
        <v>0</v>
      </c>
      <c r="V32" s="26">
        <f>Master!S32</f>
        <v>0</v>
      </c>
      <c r="W32" s="26">
        <f t="shared" si="9"/>
        <v>0</v>
      </c>
      <c r="X32" s="26">
        <f t="shared" si="23"/>
        <v>0</v>
      </c>
      <c r="Y32" s="26">
        <f t="shared" si="10"/>
        <v>0</v>
      </c>
      <c r="Z32" s="26">
        <f t="shared" si="11"/>
        <v>0</v>
      </c>
      <c r="AA32" s="26">
        <f t="shared" si="12"/>
        <v>0</v>
      </c>
      <c r="AB32" s="26">
        <f t="shared" si="13"/>
        <v>0</v>
      </c>
      <c r="AC32" s="26">
        <f t="shared" si="14"/>
        <v>0</v>
      </c>
      <c r="AD32" s="26">
        <f t="shared" si="15"/>
        <v>0</v>
      </c>
      <c r="AE32" s="26">
        <f t="shared" si="16"/>
        <v>0</v>
      </c>
      <c r="AF32" s="26">
        <f t="shared" si="17"/>
        <v>0</v>
      </c>
      <c r="AG32" s="26">
        <f t="shared" si="18"/>
        <v>0</v>
      </c>
      <c r="AH32" s="26">
        <f t="shared" si="19"/>
        <v>0</v>
      </c>
      <c r="AI32" s="26"/>
      <c r="AJ32" s="1">
        <f t="shared" si="20"/>
        <v>0</v>
      </c>
      <c r="AK32" s="1">
        <f t="shared" si="21"/>
        <v>0</v>
      </c>
      <c r="AL32" s="1">
        <f t="shared" si="22"/>
        <v>0</v>
      </c>
    </row>
    <row r="33" spans="1:38" ht="20.100000000000001" customHeight="1" x14ac:dyDescent="0.25">
      <c r="A33" s="29">
        <f>IF(Table1[[#This Row],[Sr.No.]]="","",Table1[[#This Row],[Sr.No.]])</f>
        <v>28</v>
      </c>
      <c r="B33" s="30" t="str">
        <f>IF(Table1[[#This Row],[Name of Employee]]="","",Table1[[#This Row],[Name of Employee]])</f>
        <v>Y</v>
      </c>
      <c r="C33" s="29" t="str">
        <f>IF(IF(Master!T33="","",Master!T33)=0,"",IF(Master!T33="","",Master!T33))</f>
        <v/>
      </c>
      <c r="D33" s="17"/>
      <c r="E33" s="17">
        <v>50000</v>
      </c>
      <c r="F33" s="17"/>
      <c r="G33" s="17"/>
      <c r="H33" s="29">
        <f t="shared" si="0"/>
        <v>-50000</v>
      </c>
      <c r="I33" s="17"/>
      <c r="J33" s="42" t="str">
        <f t="shared" si="1"/>
        <v/>
      </c>
      <c r="K33" s="17"/>
      <c r="L33" s="17"/>
      <c r="M33" s="29">
        <f t="shared" si="2"/>
        <v>-50000</v>
      </c>
      <c r="N33" s="29">
        <f t="shared" si="3"/>
        <v>0</v>
      </c>
      <c r="O33" s="29">
        <f t="shared" si="4"/>
        <v>0</v>
      </c>
      <c r="P33" s="29">
        <f t="shared" si="5"/>
        <v>0</v>
      </c>
      <c r="Q33" s="29">
        <f t="shared" si="6"/>
        <v>0</v>
      </c>
      <c r="R33" s="19"/>
      <c r="S33" s="26"/>
      <c r="T33" s="26">
        <f t="shared" si="7"/>
        <v>0</v>
      </c>
      <c r="U33" s="26">
        <f t="shared" si="8"/>
        <v>0</v>
      </c>
      <c r="V33" s="26">
        <f>Master!S33</f>
        <v>0</v>
      </c>
      <c r="W33" s="26">
        <f t="shared" si="9"/>
        <v>0</v>
      </c>
      <c r="X33" s="26">
        <f t="shared" si="23"/>
        <v>0</v>
      </c>
      <c r="Y33" s="26">
        <f t="shared" si="10"/>
        <v>0</v>
      </c>
      <c r="Z33" s="26">
        <f t="shared" si="11"/>
        <v>0</v>
      </c>
      <c r="AA33" s="26">
        <f t="shared" si="12"/>
        <v>0</v>
      </c>
      <c r="AB33" s="26">
        <f t="shared" si="13"/>
        <v>0</v>
      </c>
      <c r="AC33" s="26">
        <f t="shared" si="14"/>
        <v>0</v>
      </c>
      <c r="AD33" s="26">
        <f t="shared" si="15"/>
        <v>0</v>
      </c>
      <c r="AE33" s="26">
        <f t="shared" si="16"/>
        <v>0</v>
      </c>
      <c r="AF33" s="26">
        <f t="shared" si="17"/>
        <v>0</v>
      </c>
      <c r="AG33" s="26">
        <f t="shared" si="18"/>
        <v>0</v>
      </c>
      <c r="AH33" s="26">
        <f t="shared" si="19"/>
        <v>0</v>
      </c>
      <c r="AI33" s="26"/>
      <c r="AJ33" s="1">
        <f t="shared" si="20"/>
        <v>0</v>
      </c>
      <c r="AK33" s="1">
        <f t="shared" si="21"/>
        <v>0</v>
      </c>
      <c r="AL33" s="1">
        <f t="shared" si="22"/>
        <v>0</v>
      </c>
    </row>
    <row r="34" spans="1:38" ht="20.100000000000001" customHeight="1" x14ac:dyDescent="0.25">
      <c r="A34" s="29">
        <f>IF(Table1[[#This Row],[Sr.No.]]="","",Table1[[#This Row],[Sr.No.]])</f>
        <v>29</v>
      </c>
      <c r="B34" s="30" t="str">
        <f>IF(Table1[[#This Row],[Name of Employee]]="","",Table1[[#This Row],[Name of Employee]])</f>
        <v>Z</v>
      </c>
      <c r="C34" s="29" t="str">
        <f>IF(IF(Master!T34="","",Master!T34)=0,"",IF(Master!T34="","",Master!T34))</f>
        <v/>
      </c>
      <c r="D34" s="17"/>
      <c r="E34" s="17">
        <v>50000</v>
      </c>
      <c r="F34" s="17"/>
      <c r="G34" s="17"/>
      <c r="H34" s="29">
        <f t="shared" si="0"/>
        <v>-50000</v>
      </c>
      <c r="I34" s="17"/>
      <c r="J34" s="42" t="str">
        <f t="shared" si="1"/>
        <v/>
      </c>
      <c r="K34" s="17"/>
      <c r="L34" s="17"/>
      <c r="M34" s="29">
        <f t="shared" si="2"/>
        <v>-50000</v>
      </c>
      <c r="N34" s="29">
        <f t="shared" si="3"/>
        <v>0</v>
      </c>
      <c r="O34" s="29">
        <f t="shared" si="4"/>
        <v>0</v>
      </c>
      <c r="P34" s="29">
        <f t="shared" si="5"/>
        <v>0</v>
      </c>
      <c r="Q34" s="29">
        <f t="shared" si="6"/>
        <v>0</v>
      </c>
      <c r="R34" s="19"/>
      <c r="S34" s="26"/>
      <c r="T34" s="26">
        <f t="shared" si="7"/>
        <v>0</v>
      </c>
      <c r="U34" s="26">
        <f t="shared" si="8"/>
        <v>0</v>
      </c>
      <c r="V34" s="26">
        <f>Master!S34</f>
        <v>0</v>
      </c>
      <c r="W34" s="26">
        <f t="shared" si="9"/>
        <v>0</v>
      </c>
      <c r="X34" s="26">
        <f t="shared" si="23"/>
        <v>0</v>
      </c>
      <c r="Y34" s="26">
        <f t="shared" si="10"/>
        <v>0</v>
      </c>
      <c r="Z34" s="26">
        <f t="shared" si="11"/>
        <v>0</v>
      </c>
      <c r="AA34" s="26">
        <f t="shared" si="12"/>
        <v>0</v>
      </c>
      <c r="AB34" s="26">
        <f t="shared" si="13"/>
        <v>0</v>
      </c>
      <c r="AC34" s="26">
        <f t="shared" si="14"/>
        <v>0</v>
      </c>
      <c r="AD34" s="26">
        <f t="shared" si="15"/>
        <v>0</v>
      </c>
      <c r="AE34" s="26">
        <f t="shared" si="16"/>
        <v>0</v>
      </c>
      <c r="AF34" s="26">
        <f t="shared" si="17"/>
        <v>0</v>
      </c>
      <c r="AG34" s="26">
        <f t="shared" si="18"/>
        <v>0</v>
      </c>
      <c r="AH34" s="26">
        <f t="shared" si="19"/>
        <v>0</v>
      </c>
      <c r="AI34" s="26"/>
      <c r="AJ34" s="1">
        <f t="shared" si="20"/>
        <v>0</v>
      </c>
      <c r="AK34" s="1">
        <f t="shared" si="21"/>
        <v>0</v>
      </c>
      <c r="AL34" s="1">
        <f t="shared" si="22"/>
        <v>0</v>
      </c>
    </row>
    <row r="35" spans="1:38" ht="20.100000000000001" customHeight="1" x14ac:dyDescent="0.25">
      <c r="A35" s="29">
        <f>IF(Table1[[#This Row],[Sr.No.]]="","",Table1[[#This Row],[Sr.No.]])</f>
        <v>30</v>
      </c>
      <c r="B35" s="30" t="str">
        <f>IF(Table1[[#This Row],[Name of Employee]]="","",Table1[[#This Row],[Name of Employee]])</f>
        <v>A</v>
      </c>
      <c r="C35" s="29" t="str">
        <f>IF(IF(Master!T35="","",Master!T35)=0,"",IF(Master!T35="","",Master!T35))</f>
        <v/>
      </c>
      <c r="D35" s="17"/>
      <c r="E35" s="17">
        <v>50000</v>
      </c>
      <c r="F35" s="17"/>
      <c r="G35" s="17"/>
      <c r="H35" s="29">
        <f t="shared" si="0"/>
        <v>-50000</v>
      </c>
      <c r="I35" s="17"/>
      <c r="J35" s="42" t="str">
        <f t="shared" si="1"/>
        <v/>
      </c>
      <c r="K35" s="17"/>
      <c r="L35" s="17"/>
      <c r="M35" s="29">
        <f t="shared" si="2"/>
        <v>-50000</v>
      </c>
      <c r="N35" s="29">
        <f t="shared" si="3"/>
        <v>0</v>
      </c>
      <c r="O35" s="29">
        <f t="shared" si="4"/>
        <v>0</v>
      </c>
      <c r="P35" s="29">
        <f t="shared" si="5"/>
        <v>0</v>
      </c>
      <c r="Q35" s="29">
        <f t="shared" si="6"/>
        <v>0</v>
      </c>
      <c r="R35" s="19"/>
      <c r="S35" s="26"/>
      <c r="T35" s="26">
        <f t="shared" si="7"/>
        <v>0</v>
      </c>
      <c r="U35" s="26">
        <f t="shared" si="8"/>
        <v>0</v>
      </c>
      <c r="V35" s="26">
        <f>Master!S35</f>
        <v>0</v>
      </c>
      <c r="W35" s="26">
        <f t="shared" si="9"/>
        <v>0</v>
      </c>
      <c r="X35" s="26">
        <f t="shared" si="23"/>
        <v>0</v>
      </c>
      <c r="Y35" s="26">
        <f t="shared" si="10"/>
        <v>0</v>
      </c>
      <c r="Z35" s="26">
        <f t="shared" si="11"/>
        <v>0</v>
      </c>
      <c r="AA35" s="26">
        <f t="shared" si="12"/>
        <v>0</v>
      </c>
      <c r="AB35" s="26">
        <f t="shared" si="13"/>
        <v>0</v>
      </c>
      <c r="AC35" s="26">
        <f t="shared" si="14"/>
        <v>0</v>
      </c>
      <c r="AD35" s="26">
        <f t="shared" si="15"/>
        <v>0</v>
      </c>
      <c r="AE35" s="26">
        <f t="shared" si="16"/>
        <v>0</v>
      </c>
      <c r="AF35" s="26">
        <f t="shared" si="17"/>
        <v>0</v>
      </c>
      <c r="AG35" s="26">
        <f t="shared" si="18"/>
        <v>0</v>
      </c>
      <c r="AH35" s="26">
        <f t="shared" si="19"/>
        <v>0</v>
      </c>
      <c r="AI35" s="26"/>
      <c r="AJ35" s="1">
        <f t="shared" si="20"/>
        <v>0</v>
      </c>
      <c r="AK35" s="1">
        <f t="shared" si="21"/>
        <v>0</v>
      </c>
      <c r="AL35" s="1">
        <f t="shared" si="22"/>
        <v>0</v>
      </c>
    </row>
    <row r="36" spans="1:38" ht="20.100000000000001" customHeight="1" x14ac:dyDescent="0.25">
      <c r="A36" s="29">
        <f>IF(Table1[[#This Row],[Sr.No.]]="","",Table1[[#This Row],[Sr.No.]])</f>
        <v>31</v>
      </c>
      <c r="B36" s="30" t="str">
        <f>IF(Table1[[#This Row],[Name of Employee]]="","",Table1[[#This Row],[Name of Employee]])</f>
        <v>B</v>
      </c>
      <c r="C36" s="29" t="str">
        <f>IF(IF(Master!T36="","",Master!T36)=0,"",IF(Master!T36="","",Master!T36))</f>
        <v/>
      </c>
      <c r="D36" s="17"/>
      <c r="E36" s="17">
        <v>50000</v>
      </c>
      <c r="F36" s="17"/>
      <c r="G36" s="17"/>
      <c r="H36" s="29">
        <f t="shared" si="0"/>
        <v>-50000</v>
      </c>
      <c r="I36" s="17"/>
      <c r="J36" s="42" t="str">
        <f t="shared" si="1"/>
        <v/>
      </c>
      <c r="K36" s="17"/>
      <c r="L36" s="17"/>
      <c r="M36" s="29">
        <f t="shared" si="2"/>
        <v>-50000</v>
      </c>
      <c r="N36" s="29">
        <f t="shared" si="3"/>
        <v>0</v>
      </c>
      <c r="O36" s="29">
        <f t="shared" si="4"/>
        <v>0</v>
      </c>
      <c r="P36" s="29">
        <f t="shared" si="5"/>
        <v>0</v>
      </c>
      <c r="Q36" s="29">
        <f t="shared" si="6"/>
        <v>0</v>
      </c>
      <c r="R36" s="19"/>
      <c r="S36" s="26"/>
      <c r="T36" s="26">
        <f t="shared" si="7"/>
        <v>0</v>
      </c>
      <c r="U36" s="26">
        <f t="shared" si="8"/>
        <v>0</v>
      </c>
      <c r="V36" s="26">
        <f>Master!S36</f>
        <v>0</v>
      </c>
      <c r="W36" s="26">
        <f t="shared" si="9"/>
        <v>0</v>
      </c>
      <c r="X36" s="26">
        <f t="shared" si="23"/>
        <v>0</v>
      </c>
      <c r="Y36" s="26">
        <f t="shared" si="10"/>
        <v>0</v>
      </c>
      <c r="Z36" s="26">
        <f t="shared" si="11"/>
        <v>0</v>
      </c>
      <c r="AA36" s="26">
        <f t="shared" si="12"/>
        <v>0</v>
      </c>
      <c r="AB36" s="26">
        <f t="shared" si="13"/>
        <v>0</v>
      </c>
      <c r="AC36" s="26">
        <f t="shared" si="14"/>
        <v>0</v>
      </c>
      <c r="AD36" s="26">
        <f t="shared" si="15"/>
        <v>0</v>
      </c>
      <c r="AE36" s="26">
        <f t="shared" si="16"/>
        <v>0</v>
      </c>
      <c r="AF36" s="26">
        <f t="shared" si="17"/>
        <v>0</v>
      </c>
      <c r="AG36" s="26">
        <f t="shared" si="18"/>
        <v>0</v>
      </c>
      <c r="AH36" s="26">
        <f t="shared" si="19"/>
        <v>0</v>
      </c>
      <c r="AI36" s="26"/>
      <c r="AJ36" s="1">
        <f t="shared" si="20"/>
        <v>0</v>
      </c>
      <c r="AK36" s="1">
        <f t="shared" si="21"/>
        <v>0</v>
      </c>
      <c r="AL36" s="1">
        <f t="shared" si="22"/>
        <v>0</v>
      </c>
    </row>
    <row r="37" spans="1:38" ht="20.100000000000001" customHeight="1" x14ac:dyDescent="0.25">
      <c r="A37" s="29">
        <f>IF(Table1[[#This Row],[Sr.No.]]="","",Table1[[#This Row],[Sr.No.]])</f>
        <v>32</v>
      </c>
      <c r="B37" s="30" t="str">
        <f>IF(Table1[[#This Row],[Name of Employee]]="","",Table1[[#This Row],[Name of Employee]])</f>
        <v>C</v>
      </c>
      <c r="C37" s="29" t="str">
        <f>IF(IF(Master!T37="","",Master!T37)=0,"",IF(Master!T37="","",Master!T37))</f>
        <v/>
      </c>
      <c r="D37" s="17"/>
      <c r="E37" s="17">
        <v>50000</v>
      </c>
      <c r="F37" s="17"/>
      <c r="G37" s="17"/>
      <c r="H37" s="29">
        <f t="shared" si="0"/>
        <v>-50000</v>
      </c>
      <c r="I37" s="17"/>
      <c r="J37" s="42" t="str">
        <f t="shared" si="1"/>
        <v/>
      </c>
      <c r="K37" s="17"/>
      <c r="L37" s="17"/>
      <c r="M37" s="29">
        <f t="shared" si="2"/>
        <v>-50000</v>
      </c>
      <c r="N37" s="29">
        <f t="shared" si="3"/>
        <v>0</v>
      </c>
      <c r="O37" s="29">
        <f t="shared" si="4"/>
        <v>0</v>
      </c>
      <c r="P37" s="29">
        <f t="shared" si="5"/>
        <v>0</v>
      </c>
      <c r="Q37" s="29">
        <f t="shared" si="6"/>
        <v>0</v>
      </c>
      <c r="R37" s="19"/>
      <c r="S37" s="26"/>
      <c r="T37" s="26">
        <f t="shared" si="7"/>
        <v>0</v>
      </c>
      <c r="U37" s="26">
        <f t="shared" si="8"/>
        <v>0</v>
      </c>
      <c r="V37" s="26">
        <f>Master!S37</f>
        <v>0</v>
      </c>
      <c r="W37" s="26">
        <f t="shared" si="9"/>
        <v>0</v>
      </c>
      <c r="X37" s="26">
        <f t="shared" si="23"/>
        <v>0</v>
      </c>
      <c r="Y37" s="26">
        <f t="shared" si="10"/>
        <v>0</v>
      </c>
      <c r="Z37" s="26">
        <f t="shared" si="11"/>
        <v>0</v>
      </c>
      <c r="AA37" s="26">
        <f t="shared" si="12"/>
        <v>0</v>
      </c>
      <c r="AB37" s="26">
        <f t="shared" si="13"/>
        <v>0</v>
      </c>
      <c r="AC37" s="26">
        <f t="shared" si="14"/>
        <v>0</v>
      </c>
      <c r="AD37" s="26">
        <f t="shared" si="15"/>
        <v>0</v>
      </c>
      <c r="AE37" s="26">
        <f t="shared" si="16"/>
        <v>0</v>
      </c>
      <c r="AF37" s="26">
        <f t="shared" si="17"/>
        <v>0</v>
      </c>
      <c r="AG37" s="26">
        <f t="shared" si="18"/>
        <v>0</v>
      </c>
      <c r="AH37" s="26">
        <f t="shared" si="19"/>
        <v>0</v>
      </c>
      <c r="AI37" s="26"/>
      <c r="AJ37" s="1">
        <f t="shared" si="20"/>
        <v>0</v>
      </c>
      <c r="AK37" s="1">
        <f t="shared" si="21"/>
        <v>0</v>
      </c>
      <c r="AL37" s="1">
        <f t="shared" si="22"/>
        <v>0</v>
      </c>
    </row>
    <row r="38" spans="1:38" ht="20.100000000000001" customHeight="1" x14ac:dyDescent="0.25">
      <c r="A38" s="29">
        <f>IF(Table1[[#This Row],[Sr.No.]]="","",Table1[[#This Row],[Sr.No.]])</f>
        <v>33</v>
      </c>
      <c r="B38" s="30" t="str">
        <f>IF(Table1[[#This Row],[Name of Employee]]="","",Table1[[#This Row],[Name of Employee]])</f>
        <v>D</v>
      </c>
      <c r="C38" s="29" t="str">
        <f>IF(IF(Master!T38="","",Master!T38)=0,"",IF(Master!T38="","",Master!T38))</f>
        <v/>
      </c>
      <c r="D38" s="17"/>
      <c r="E38" s="17">
        <v>50000</v>
      </c>
      <c r="F38" s="17"/>
      <c r="G38" s="17"/>
      <c r="H38" s="29">
        <f t="shared" si="0"/>
        <v>-50000</v>
      </c>
      <c r="I38" s="17"/>
      <c r="J38" s="42" t="str">
        <f t="shared" si="1"/>
        <v/>
      </c>
      <c r="K38" s="17"/>
      <c r="L38" s="17"/>
      <c r="M38" s="29">
        <f t="shared" si="2"/>
        <v>-50000</v>
      </c>
      <c r="N38" s="29">
        <f t="shared" si="3"/>
        <v>0</v>
      </c>
      <c r="O38" s="29">
        <f t="shared" si="4"/>
        <v>0</v>
      </c>
      <c r="P38" s="29">
        <f t="shared" si="5"/>
        <v>0</v>
      </c>
      <c r="Q38" s="29">
        <f t="shared" si="6"/>
        <v>0</v>
      </c>
      <c r="R38" s="19"/>
      <c r="S38" s="26"/>
      <c r="T38" s="26">
        <f t="shared" si="7"/>
        <v>0</v>
      </c>
      <c r="U38" s="26">
        <f t="shared" si="8"/>
        <v>0</v>
      </c>
      <c r="V38" s="26">
        <f>Master!S38</f>
        <v>0</v>
      </c>
      <c r="W38" s="26">
        <f t="shared" si="9"/>
        <v>0</v>
      </c>
      <c r="X38" s="26">
        <f t="shared" si="23"/>
        <v>0</v>
      </c>
      <c r="Y38" s="26">
        <f t="shared" si="10"/>
        <v>0</v>
      </c>
      <c r="Z38" s="26">
        <f t="shared" si="11"/>
        <v>0</v>
      </c>
      <c r="AA38" s="26">
        <f t="shared" si="12"/>
        <v>0</v>
      </c>
      <c r="AB38" s="26">
        <f t="shared" si="13"/>
        <v>0</v>
      </c>
      <c r="AC38" s="26">
        <f t="shared" si="14"/>
        <v>0</v>
      </c>
      <c r="AD38" s="26">
        <f t="shared" si="15"/>
        <v>0</v>
      </c>
      <c r="AE38" s="26">
        <f t="shared" si="16"/>
        <v>0</v>
      </c>
      <c r="AF38" s="26">
        <f t="shared" si="17"/>
        <v>0</v>
      </c>
      <c r="AG38" s="26">
        <f t="shared" si="18"/>
        <v>0</v>
      </c>
      <c r="AH38" s="26">
        <f t="shared" si="19"/>
        <v>0</v>
      </c>
      <c r="AI38" s="26"/>
      <c r="AJ38" s="1">
        <f t="shared" si="20"/>
        <v>0</v>
      </c>
      <c r="AK38" s="1">
        <f t="shared" si="21"/>
        <v>0</v>
      </c>
      <c r="AL38" s="1">
        <f t="shared" si="22"/>
        <v>0</v>
      </c>
    </row>
    <row r="39" spans="1:38" ht="20.100000000000001" customHeight="1" x14ac:dyDescent="0.25">
      <c r="A39" s="29">
        <f>IF(Table1[[#This Row],[Sr.No.]]="","",Table1[[#This Row],[Sr.No.]])</f>
        <v>34</v>
      </c>
      <c r="B39" s="30" t="str">
        <f>IF(Table1[[#This Row],[Name of Employee]]="","",Table1[[#This Row],[Name of Employee]])</f>
        <v>E</v>
      </c>
      <c r="C39" s="29" t="str">
        <f>IF(IF(Master!T39="","",Master!T39)=0,"",IF(Master!T39="","",Master!T39))</f>
        <v/>
      </c>
      <c r="D39" s="17"/>
      <c r="E39" s="17">
        <v>50000</v>
      </c>
      <c r="F39" s="17"/>
      <c r="G39" s="17"/>
      <c r="H39" s="29">
        <f t="shared" si="0"/>
        <v>-50000</v>
      </c>
      <c r="I39" s="17"/>
      <c r="J39" s="42" t="str">
        <f t="shared" si="1"/>
        <v/>
      </c>
      <c r="K39" s="17"/>
      <c r="L39" s="17"/>
      <c r="M39" s="29">
        <f t="shared" si="2"/>
        <v>-50000</v>
      </c>
      <c r="N39" s="29">
        <f t="shared" si="3"/>
        <v>0</v>
      </c>
      <c r="O39" s="29">
        <f t="shared" si="4"/>
        <v>0</v>
      </c>
      <c r="P39" s="29">
        <f t="shared" si="5"/>
        <v>0</v>
      </c>
      <c r="Q39" s="29">
        <f t="shared" si="6"/>
        <v>0</v>
      </c>
      <c r="R39" s="19"/>
      <c r="S39" s="26"/>
      <c r="T39" s="26">
        <f t="shared" si="7"/>
        <v>0</v>
      </c>
      <c r="U39" s="26">
        <f t="shared" si="8"/>
        <v>0</v>
      </c>
      <c r="V39" s="26">
        <f>Master!S39</f>
        <v>0</v>
      </c>
      <c r="W39" s="26">
        <f t="shared" si="9"/>
        <v>0</v>
      </c>
      <c r="X39" s="26">
        <f t="shared" si="23"/>
        <v>0</v>
      </c>
      <c r="Y39" s="26">
        <f t="shared" si="10"/>
        <v>0</v>
      </c>
      <c r="Z39" s="26">
        <f t="shared" si="11"/>
        <v>0</v>
      </c>
      <c r="AA39" s="26">
        <f t="shared" si="12"/>
        <v>0</v>
      </c>
      <c r="AB39" s="26">
        <f t="shared" si="13"/>
        <v>0</v>
      </c>
      <c r="AC39" s="26">
        <f t="shared" si="14"/>
        <v>0</v>
      </c>
      <c r="AD39" s="26">
        <f t="shared" si="15"/>
        <v>0</v>
      </c>
      <c r="AE39" s="26">
        <f t="shared" si="16"/>
        <v>0</v>
      </c>
      <c r="AF39" s="26">
        <f t="shared" si="17"/>
        <v>0</v>
      </c>
      <c r="AG39" s="26">
        <f t="shared" si="18"/>
        <v>0</v>
      </c>
      <c r="AH39" s="26">
        <f t="shared" si="19"/>
        <v>0</v>
      </c>
      <c r="AI39" s="26"/>
      <c r="AJ39" s="1">
        <f t="shared" si="20"/>
        <v>0</v>
      </c>
      <c r="AK39" s="1">
        <f t="shared" si="21"/>
        <v>0</v>
      </c>
      <c r="AL39" s="1">
        <f t="shared" si="22"/>
        <v>0</v>
      </c>
    </row>
    <row r="40" spans="1:38" ht="20.100000000000001" customHeight="1" x14ac:dyDescent="0.25">
      <c r="A40" s="29">
        <f>IF(Table1[[#This Row],[Sr.No.]]="","",Table1[[#This Row],[Sr.No.]])</f>
        <v>35</v>
      </c>
      <c r="B40" s="30" t="str">
        <f>IF(Table1[[#This Row],[Name of Employee]]="","",Table1[[#This Row],[Name of Employee]])</f>
        <v>F</v>
      </c>
      <c r="C40" s="29" t="str">
        <f>IF(IF(Master!T40="","",Master!T40)=0,"",IF(Master!T40="","",Master!T40))</f>
        <v/>
      </c>
      <c r="D40" s="17"/>
      <c r="E40" s="17">
        <v>50000</v>
      </c>
      <c r="F40" s="17"/>
      <c r="G40" s="17"/>
      <c r="H40" s="29">
        <f t="shared" si="0"/>
        <v>-50000</v>
      </c>
      <c r="I40" s="17"/>
      <c r="J40" s="42" t="str">
        <f t="shared" si="1"/>
        <v/>
      </c>
      <c r="K40" s="17"/>
      <c r="L40" s="17"/>
      <c r="M40" s="29">
        <f t="shared" si="2"/>
        <v>-50000</v>
      </c>
      <c r="N40" s="29">
        <f t="shared" si="3"/>
        <v>0</v>
      </c>
      <c r="O40" s="29">
        <f t="shared" si="4"/>
        <v>0</v>
      </c>
      <c r="P40" s="29">
        <f t="shared" si="5"/>
        <v>0</v>
      </c>
      <c r="Q40" s="29">
        <f t="shared" si="6"/>
        <v>0</v>
      </c>
      <c r="R40" s="19"/>
      <c r="S40" s="26"/>
      <c r="T40" s="26">
        <f t="shared" si="7"/>
        <v>0</v>
      </c>
      <c r="U40" s="26">
        <f t="shared" si="8"/>
        <v>0</v>
      </c>
      <c r="V40" s="26">
        <f>Master!S40</f>
        <v>0</v>
      </c>
      <c r="W40" s="26">
        <f t="shared" si="9"/>
        <v>0</v>
      </c>
      <c r="X40" s="26">
        <f t="shared" si="23"/>
        <v>0</v>
      </c>
      <c r="Y40" s="26">
        <f t="shared" si="10"/>
        <v>0</v>
      </c>
      <c r="Z40" s="26">
        <f t="shared" si="11"/>
        <v>0</v>
      </c>
      <c r="AA40" s="26">
        <f t="shared" si="12"/>
        <v>0</v>
      </c>
      <c r="AB40" s="26">
        <f t="shared" si="13"/>
        <v>0</v>
      </c>
      <c r="AC40" s="26">
        <f t="shared" si="14"/>
        <v>0</v>
      </c>
      <c r="AD40" s="26">
        <f t="shared" si="15"/>
        <v>0</v>
      </c>
      <c r="AE40" s="26">
        <f t="shared" si="16"/>
        <v>0</v>
      </c>
      <c r="AF40" s="26">
        <f t="shared" si="17"/>
        <v>0</v>
      </c>
      <c r="AG40" s="26">
        <f t="shared" si="18"/>
        <v>0</v>
      </c>
      <c r="AH40" s="26">
        <f t="shared" si="19"/>
        <v>0</v>
      </c>
      <c r="AI40" s="26"/>
      <c r="AJ40" s="1">
        <f t="shared" si="20"/>
        <v>0</v>
      </c>
      <c r="AK40" s="1">
        <f t="shared" si="21"/>
        <v>0</v>
      </c>
      <c r="AL40" s="1">
        <f t="shared" si="22"/>
        <v>0</v>
      </c>
    </row>
    <row r="41" spans="1:38" ht="20.100000000000001" customHeight="1" x14ac:dyDescent="0.25">
      <c r="A41" s="29">
        <f>IF(Table1[[#This Row],[Sr.No.]]="","",Table1[[#This Row],[Sr.No.]])</f>
        <v>36</v>
      </c>
      <c r="B41" s="30" t="str">
        <f>IF(Table1[[#This Row],[Name of Employee]]="","",Table1[[#This Row],[Name of Employee]])</f>
        <v>G</v>
      </c>
      <c r="C41" s="29" t="str">
        <f>IF(IF(Master!T41="","",Master!T41)=0,"",IF(Master!T41="","",Master!T41))</f>
        <v/>
      </c>
      <c r="D41" s="17"/>
      <c r="E41" s="17">
        <v>50000</v>
      </c>
      <c r="F41" s="17"/>
      <c r="G41" s="17"/>
      <c r="H41" s="29">
        <f t="shared" si="0"/>
        <v>-50000</v>
      </c>
      <c r="I41" s="17"/>
      <c r="J41" s="42" t="str">
        <f t="shared" si="1"/>
        <v/>
      </c>
      <c r="K41" s="17"/>
      <c r="L41" s="17"/>
      <c r="M41" s="29">
        <f t="shared" si="2"/>
        <v>-50000</v>
      </c>
      <c r="N41" s="29">
        <f t="shared" si="3"/>
        <v>0</v>
      </c>
      <c r="O41" s="29">
        <f t="shared" si="4"/>
        <v>0</v>
      </c>
      <c r="P41" s="29">
        <f t="shared" si="5"/>
        <v>0</v>
      </c>
      <c r="Q41" s="29">
        <f t="shared" si="6"/>
        <v>0</v>
      </c>
      <c r="R41" s="19"/>
      <c r="S41" s="26"/>
      <c r="T41" s="26">
        <f t="shared" si="7"/>
        <v>0</v>
      </c>
      <c r="U41" s="26">
        <f t="shared" si="8"/>
        <v>0</v>
      </c>
      <c r="V41" s="26">
        <f>Master!S41</f>
        <v>0</v>
      </c>
      <c r="W41" s="26">
        <f t="shared" si="9"/>
        <v>0</v>
      </c>
      <c r="X41" s="26">
        <f t="shared" si="23"/>
        <v>0</v>
      </c>
      <c r="Y41" s="26">
        <f t="shared" si="10"/>
        <v>0</v>
      </c>
      <c r="Z41" s="26">
        <f t="shared" si="11"/>
        <v>0</v>
      </c>
      <c r="AA41" s="26">
        <f t="shared" si="12"/>
        <v>0</v>
      </c>
      <c r="AB41" s="26">
        <f t="shared" si="13"/>
        <v>0</v>
      </c>
      <c r="AC41" s="26">
        <f t="shared" si="14"/>
        <v>0</v>
      </c>
      <c r="AD41" s="26">
        <f t="shared" si="15"/>
        <v>0</v>
      </c>
      <c r="AE41" s="26">
        <f t="shared" si="16"/>
        <v>0</v>
      </c>
      <c r="AF41" s="26">
        <f t="shared" si="17"/>
        <v>0</v>
      </c>
      <c r="AG41" s="26">
        <f t="shared" si="18"/>
        <v>0</v>
      </c>
      <c r="AH41" s="26">
        <f t="shared" si="19"/>
        <v>0</v>
      </c>
      <c r="AI41" s="26"/>
      <c r="AJ41" s="1">
        <f t="shared" si="20"/>
        <v>0</v>
      </c>
      <c r="AK41" s="1">
        <f t="shared" si="21"/>
        <v>0</v>
      </c>
      <c r="AL41" s="1">
        <f t="shared" si="22"/>
        <v>0</v>
      </c>
    </row>
    <row r="42" spans="1:38" ht="20.100000000000001" customHeight="1" x14ac:dyDescent="0.25">
      <c r="A42" s="29">
        <f>IF(Table1[[#This Row],[Sr.No.]]="","",Table1[[#This Row],[Sr.No.]])</f>
        <v>37</v>
      </c>
      <c r="B42" s="30" t="str">
        <f>IF(Table1[[#This Row],[Name of Employee]]="","",Table1[[#This Row],[Name of Employee]])</f>
        <v>H</v>
      </c>
      <c r="C42" s="29" t="str">
        <f>IF(IF(Master!T42="","",Master!T42)=0,"",IF(Master!T42="","",Master!T42))</f>
        <v/>
      </c>
      <c r="D42" s="17"/>
      <c r="E42" s="17">
        <v>50000</v>
      </c>
      <c r="F42" s="17"/>
      <c r="G42" s="17"/>
      <c r="H42" s="29">
        <f t="shared" si="0"/>
        <v>-50000</v>
      </c>
      <c r="I42" s="17"/>
      <c r="J42" s="42" t="str">
        <f t="shared" si="1"/>
        <v/>
      </c>
      <c r="K42" s="17"/>
      <c r="L42" s="17"/>
      <c r="M42" s="29">
        <f t="shared" si="2"/>
        <v>-50000</v>
      </c>
      <c r="N42" s="29">
        <f t="shared" si="3"/>
        <v>0</v>
      </c>
      <c r="O42" s="29">
        <f t="shared" si="4"/>
        <v>0</v>
      </c>
      <c r="P42" s="29">
        <f t="shared" si="5"/>
        <v>0</v>
      </c>
      <c r="Q42" s="29">
        <f t="shared" si="6"/>
        <v>0</v>
      </c>
      <c r="R42" s="19"/>
      <c r="S42" s="26"/>
      <c r="T42" s="26">
        <f t="shared" si="7"/>
        <v>0</v>
      </c>
      <c r="U42" s="26">
        <f t="shared" si="8"/>
        <v>0</v>
      </c>
      <c r="V42" s="26">
        <f>Master!S42</f>
        <v>0</v>
      </c>
      <c r="W42" s="26">
        <f t="shared" si="9"/>
        <v>0</v>
      </c>
      <c r="X42" s="26">
        <f t="shared" si="23"/>
        <v>0</v>
      </c>
      <c r="Y42" s="26">
        <f t="shared" si="10"/>
        <v>0</v>
      </c>
      <c r="Z42" s="26">
        <f t="shared" si="11"/>
        <v>0</v>
      </c>
      <c r="AA42" s="26">
        <f t="shared" si="12"/>
        <v>0</v>
      </c>
      <c r="AB42" s="26">
        <f t="shared" si="13"/>
        <v>0</v>
      </c>
      <c r="AC42" s="26">
        <f t="shared" si="14"/>
        <v>0</v>
      </c>
      <c r="AD42" s="26">
        <f t="shared" si="15"/>
        <v>0</v>
      </c>
      <c r="AE42" s="26">
        <f t="shared" si="16"/>
        <v>0</v>
      </c>
      <c r="AF42" s="26">
        <f t="shared" si="17"/>
        <v>0</v>
      </c>
      <c r="AG42" s="26">
        <f t="shared" si="18"/>
        <v>0</v>
      </c>
      <c r="AH42" s="26">
        <f t="shared" si="19"/>
        <v>0</v>
      </c>
      <c r="AI42" s="26"/>
      <c r="AJ42" s="1">
        <f t="shared" si="20"/>
        <v>0</v>
      </c>
      <c r="AK42" s="1">
        <f t="shared" si="21"/>
        <v>0</v>
      </c>
      <c r="AL42" s="1">
        <f t="shared" si="22"/>
        <v>0</v>
      </c>
    </row>
    <row r="43" spans="1:38" ht="20.100000000000001" customHeight="1" x14ac:dyDescent="0.25">
      <c r="A43" s="29">
        <f>IF(Table1[[#This Row],[Sr.No.]]="","",Table1[[#This Row],[Sr.No.]])</f>
        <v>38</v>
      </c>
      <c r="B43" s="30" t="str">
        <f>IF(Table1[[#This Row],[Name of Employee]]="","",Table1[[#This Row],[Name of Employee]])</f>
        <v>I</v>
      </c>
      <c r="C43" s="29" t="str">
        <f>IF(IF(Master!T43="","",Master!T43)=0,"",IF(Master!T43="","",Master!T43))</f>
        <v/>
      </c>
      <c r="D43" s="17"/>
      <c r="E43" s="17">
        <v>50000</v>
      </c>
      <c r="F43" s="17"/>
      <c r="G43" s="17"/>
      <c r="H43" s="29">
        <f t="shared" si="0"/>
        <v>-50000</v>
      </c>
      <c r="I43" s="17"/>
      <c r="J43" s="42" t="str">
        <f t="shared" si="1"/>
        <v/>
      </c>
      <c r="K43" s="17"/>
      <c r="L43" s="17"/>
      <c r="M43" s="29">
        <f t="shared" si="2"/>
        <v>-50000</v>
      </c>
      <c r="N43" s="29">
        <f t="shared" si="3"/>
        <v>0</v>
      </c>
      <c r="O43" s="29">
        <f t="shared" si="4"/>
        <v>0</v>
      </c>
      <c r="P43" s="29">
        <f t="shared" si="5"/>
        <v>0</v>
      </c>
      <c r="Q43" s="29">
        <f t="shared" si="6"/>
        <v>0</v>
      </c>
      <c r="R43" s="19"/>
      <c r="S43" s="26"/>
      <c r="T43" s="26">
        <f t="shared" si="7"/>
        <v>0</v>
      </c>
      <c r="U43" s="26">
        <f t="shared" si="8"/>
        <v>0</v>
      </c>
      <c r="V43" s="26">
        <f>Master!S43</f>
        <v>0</v>
      </c>
      <c r="W43" s="26">
        <f t="shared" si="9"/>
        <v>0</v>
      </c>
      <c r="X43" s="26">
        <f t="shared" si="23"/>
        <v>0</v>
      </c>
      <c r="Y43" s="26">
        <f t="shared" si="10"/>
        <v>0</v>
      </c>
      <c r="Z43" s="26">
        <f t="shared" si="11"/>
        <v>0</v>
      </c>
      <c r="AA43" s="26">
        <f t="shared" si="12"/>
        <v>0</v>
      </c>
      <c r="AB43" s="26">
        <f t="shared" si="13"/>
        <v>0</v>
      </c>
      <c r="AC43" s="26">
        <f t="shared" si="14"/>
        <v>0</v>
      </c>
      <c r="AD43" s="26">
        <f t="shared" si="15"/>
        <v>0</v>
      </c>
      <c r="AE43" s="26">
        <f t="shared" si="16"/>
        <v>0</v>
      </c>
      <c r="AF43" s="26">
        <f t="shared" si="17"/>
        <v>0</v>
      </c>
      <c r="AG43" s="26">
        <f t="shared" si="18"/>
        <v>0</v>
      </c>
      <c r="AH43" s="26">
        <f t="shared" si="19"/>
        <v>0</v>
      </c>
      <c r="AI43" s="26"/>
      <c r="AJ43" s="1">
        <f t="shared" si="20"/>
        <v>0</v>
      </c>
      <c r="AK43" s="1">
        <f t="shared" si="21"/>
        <v>0</v>
      </c>
      <c r="AL43" s="1">
        <f t="shared" si="22"/>
        <v>0</v>
      </c>
    </row>
    <row r="44" spans="1:38" ht="20.100000000000001" customHeight="1" x14ac:dyDescent="0.25">
      <c r="A44" s="29">
        <f>IF(Table1[[#This Row],[Sr.No.]]="","",Table1[[#This Row],[Sr.No.]])</f>
        <v>39</v>
      </c>
      <c r="B44" s="30" t="str">
        <f>IF(Table1[[#This Row],[Name of Employee]]="","",Table1[[#This Row],[Name of Employee]])</f>
        <v>J</v>
      </c>
      <c r="C44" s="29" t="str">
        <f>IF(IF(Master!T44="","",Master!T44)=0,"",IF(Master!T44="","",Master!T44))</f>
        <v/>
      </c>
      <c r="D44" s="17"/>
      <c r="E44" s="17">
        <v>50000</v>
      </c>
      <c r="F44" s="17"/>
      <c r="G44" s="17"/>
      <c r="H44" s="29">
        <f t="shared" si="0"/>
        <v>-50000</v>
      </c>
      <c r="I44" s="17"/>
      <c r="J44" s="42" t="str">
        <f t="shared" si="1"/>
        <v/>
      </c>
      <c r="K44" s="17"/>
      <c r="L44" s="17"/>
      <c r="M44" s="29">
        <f t="shared" si="2"/>
        <v>-50000</v>
      </c>
      <c r="N44" s="29">
        <f t="shared" si="3"/>
        <v>0</v>
      </c>
      <c r="O44" s="29">
        <f t="shared" si="4"/>
        <v>0</v>
      </c>
      <c r="P44" s="29">
        <f t="shared" si="5"/>
        <v>0</v>
      </c>
      <c r="Q44" s="29">
        <f t="shared" si="6"/>
        <v>0</v>
      </c>
      <c r="R44" s="19"/>
      <c r="S44" s="26"/>
      <c r="T44" s="26">
        <f t="shared" si="7"/>
        <v>0</v>
      </c>
      <c r="U44" s="26">
        <f t="shared" si="8"/>
        <v>0</v>
      </c>
      <c r="V44" s="26">
        <f>Master!S44</f>
        <v>0</v>
      </c>
      <c r="W44" s="26">
        <f t="shared" si="9"/>
        <v>0</v>
      </c>
      <c r="X44" s="26">
        <f t="shared" si="23"/>
        <v>0</v>
      </c>
      <c r="Y44" s="26">
        <f t="shared" si="10"/>
        <v>0</v>
      </c>
      <c r="Z44" s="26">
        <f t="shared" si="11"/>
        <v>0</v>
      </c>
      <c r="AA44" s="26">
        <f t="shared" si="12"/>
        <v>0</v>
      </c>
      <c r="AB44" s="26">
        <f t="shared" si="13"/>
        <v>0</v>
      </c>
      <c r="AC44" s="26">
        <f t="shared" si="14"/>
        <v>0</v>
      </c>
      <c r="AD44" s="26">
        <f t="shared" si="15"/>
        <v>0</v>
      </c>
      <c r="AE44" s="26">
        <f t="shared" si="16"/>
        <v>0</v>
      </c>
      <c r="AF44" s="26">
        <f t="shared" si="17"/>
        <v>0</v>
      </c>
      <c r="AG44" s="26">
        <f t="shared" si="18"/>
        <v>0</v>
      </c>
      <c r="AH44" s="26">
        <f t="shared" si="19"/>
        <v>0</v>
      </c>
      <c r="AI44" s="26"/>
      <c r="AJ44" s="1">
        <f t="shared" si="20"/>
        <v>0</v>
      </c>
      <c r="AK44" s="1">
        <f t="shared" si="21"/>
        <v>0</v>
      </c>
      <c r="AL44" s="1">
        <f t="shared" si="22"/>
        <v>0</v>
      </c>
    </row>
    <row r="45" spans="1:38" ht="20.100000000000001" customHeight="1" x14ac:dyDescent="0.25">
      <c r="A45" s="29">
        <f>IF(Table1[[#This Row],[Sr.No.]]="","",Table1[[#This Row],[Sr.No.]])</f>
        <v>40</v>
      </c>
      <c r="B45" s="30" t="str">
        <f>IF(Table1[[#This Row],[Name of Employee]]="","",Table1[[#This Row],[Name of Employee]])</f>
        <v>K</v>
      </c>
      <c r="C45" s="29" t="str">
        <f>IF(IF(Master!T45="","",Master!T45)=0,"",IF(Master!T45="","",Master!T45))</f>
        <v/>
      </c>
      <c r="D45" s="17"/>
      <c r="E45" s="17">
        <v>50000</v>
      </c>
      <c r="F45" s="17"/>
      <c r="G45" s="17"/>
      <c r="H45" s="29">
        <f t="shared" si="0"/>
        <v>-50000</v>
      </c>
      <c r="I45" s="17"/>
      <c r="J45" s="42" t="str">
        <f t="shared" si="1"/>
        <v/>
      </c>
      <c r="K45" s="17"/>
      <c r="L45" s="17"/>
      <c r="M45" s="29">
        <f t="shared" si="2"/>
        <v>-50000</v>
      </c>
      <c r="N45" s="29">
        <f t="shared" si="3"/>
        <v>0</v>
      </c>
      <c r="O45" s="29">
        <f t="shared" si="4"/>
        <v>0</v>
      </c>
      <c r="P45" s="29">
        <f t="shared" si="5"/>
        <v>0</v>
      </c>
      <c r="Q45" s="29">
        <f t="shared" si="6"/>
        <v>0</v>
      </c>
      <c r="R45" s="19"/>
      <c r="S45" s="26"/>
      <c r="T45" s="26">
        <f t="shared" si="7"/>
        <v>0</v>
      </c>
      <c r="U45" s="26">
        <f t="shared" si="8"/>
        <v>0</v>
      </c>
      <c r="V45" s="26">
        <f>Master!S45</f>
        <v>0</v>
      </c>
      <c r="W45" s="26">
        <f t="shared" si="9"/>
        <v>0</v>
      </c>
      <c r="X45" s="26">
        <f t="shared" si="23"/>
        <v>0</v>
      </c>
      <c r="Y45" s="26">
        <f t="shared" si="10"/>
        <v>0</v>
      </c>
      <c r="Z45" s="26">
        <f t="shared" si="11"/>
        <v>0</v>
      </c>
      <c r="AA45" s="26">
        <f t="shared" si="12"/>
        <v>0</v>
      </c>
      <c r="AB45" s="26">
        <f t="shared" si="13"/>
        <v>0</v>
      </c>
      <c r="AC45" s="26">
        <f t="shared" si="14"/>
        <v>0</v>
      </c>
      <c r="AD45" s="26">
        <f t="shared" si="15"/>
        <v>0</v>
      </c>
      <c r="AE45" s="26">
        <f t="shared" si="16"/>
        <v>0</v>
      </c>
      <c r="AF45" s="26">
        <f t="shared" si="17"/>
        <v>0</v>
      </c>
      <c r="AG45" s="26">
        <f t="shared" si="18"/>
        <v>0</v>
      </c>
      <c r="AH45" s="26">
        <f t="shared" si="19"/>
        <v>0</v>
      </c>
      <c r="AI45" s="26"/>
      <c r="AJ45" s="1">
        <f t="shared" si="20"/>
        <v>0</v>
      </c>
      <c r="AK45" s="1">
        <f t="shared" si="21"/>
        <v>0</v>
      </c>
      <c r="AL45" s="1">
        <f t="shared" si="22"/>
        <v>0</v>
      </c>
    </row>
    <row r="46" spans="1:38" ht="20.100000000000001" customHeight="1" x14ac:dyDescent="0.25">
      <c r="A46" s="29">
        <f>IF(Table1[[#This Row],[Sr.No.]]="","",Table1[[#This Row],[Sr.No.]])</f>
        <v>41</v>
      </c>
      <c r="B46" s="30" t="str">
        <f>IF(Table1[[#This Row],[Name of Employee]]="","",Table1[[#This Row],[Name of Employee]])</f>
        <v>L</v>
      </c>
      <c r="C46" s="29" t="str">
        <f>IF(IF(Master!T46="","",Master!T46)=0,"",IF(Master!T46="","",Master!T46))</f>
        <v/>
      </c>
      <c r="D46" s="17"/>
      <c r="E46" s="17">
        <v>50000</v>
      </c>
      <c r="F46" s="17"/>
      <c r="G46" s="17"/>
      <c r="H46" s="29">
        <f t="shared" si="0"/>
        <v>-50000</v>
      </c>
      <c r="I46" s="17"/>
      <c r="J46" s="42" t="str">
        <f t="shared" si="1"/>
        <v/>
      </c>
      <c r="K46" s="17"/>
      <c r="L46" s="17"/>
      <c r="M46" s="29">
        <f t="shared" si="2"/>
        <v>-50000</v>
      </c>
      <c r="N46" s="29">
        <f t="shared" si="3"/>
        <v>0</v>
      </c>
      <c r="O46" s="29">
        <f t="shared" si="4"/>
        <v>0</v>
      </c>
      <c r="P46" s="29">
        <f t="shared" si="5"/>
        <v>0</v>
      </c>
      <c r="Q46" s="29">
        <f t="shared" si="6"/>
        <v>0</v>
      </c>
      <c r="R46" s="19"/>
      <c r="S46" s="26"/>
      <c r="T46" s="26">
        <f t="shared" si="7"/>
        <v>0</v>
      </c>
      <c r="U46" s="26">
        <f t="shared" si="8"/>
        <v>0</v>
      </c>
      <c r="V46" s="26">
        <f>Master!S46</f>
        <v>0</v>
      </c>
      <c r="W46" s="26">
        <f t="shared" si="9"/>
        <v>0</v>
      </c>
      <c r="X46" s="26">
        <f t="shared" si="23"/>
        <v>0</v>
      </c>
      <c r="Y46" s="26">
        <f t="shared" si="10"/>
        <v>0</v>
      </c>
      <c r="Z46" s="26">
        <f t="shared" si="11"/>
        <v>0</v>
      </c>
      <c r="AA46" s="26">
        <f t="shared" si="12"/>
        <v>0</v>
      </c>
      <c r="AB46" s="26">
        <f t="shared" si="13"/>
        <v>0</v>
      </c>
      <c r="AC46" s="26">
        <f t="shared" si="14"/>
        <v>0</v>
      </c>
      <c r="AD46" s="26">
        <f t="shared" si="15"/>
        <v>0</v>
      </c>
      <c r="AE46" s="26">
        <f t="shared" si="16"/>
        <v>0</v>
      </c>
      <c r="AF46" s="26">
        <f t="shared" si="17"/>
        <v>0</v>
      </c>
      <c r="AG46" s="26">
        <f t="shared" si="18"/>
        <v>0</v>
      </c>
      <c r="AH46" s="26">
        <f t="shared" si="19"/>
        <v>0</v>
      </c>
      <c r="AI46" s="26"/>
      <c r="AJ46" s="1">
        <f t="shared" si="20"/>
        <v>0</v>
      </c>
      <c r="AK46" s="1">
        <f t="shared" si="21"/>
        <v>0</v>
      </c>
      <c r="AL46" s="1">
        <f t="shared" si="22"/>
        <v>0</v>
      </c>
    </row>
    <row r="47" spans="1:38" ht="20.100000000000001" customHeight="1" x14ac:dyDescent="0.25">
      <c r="A47" s="29">
        <f>IF(Table1[[#This Row],[Sr.No.]]="","",Table1[[#This Row],[Sr.No.]])</f>
        <v>42</v>
      </c>
      <c r="B47" s="30" t="str">
        <f>IF(Table1[[#This Row],[Name of Employee]]="","",Table1[[#This Row],[Name of Employee]])</f>
        <v>M</v>
      </c>
      <c r="C47" s="29" t="str">
        <f>IF(IF(Master!T47="","",Master!T47)=0,"",IF(Master!T47="","",Master!T47))</f>
        <v/>
      </c>
      <c r="D47" s="17"/>
      <c r="E47" s="17">
        <v>50000</v>
      </c>
      <c r="F47" s="17"/>
      <c r="G47" s="17"/>
      <c r="H47" s="29">
        <f t="shared" si="0"/>
        <v>-50000</v>
      </c>
      <c r="I47" s="17"/>
      <c r="J47" s="42" t="str">
        <f t="shared" si="1"/>
        <v/>
      </c>
      <c r="K47" s="17"/>
      <c r="L47" s="17"/>
      <c r="M47" s="29">
        <f t="shared" si="2"/>
        <v>-50000</v>
      </c>
      <c r="N47" s="29">
        <f t="shared" si="3"/>
        <v>0</v>
      </c>
      <c r="O47" s="29">
        <f t="shared" si="4"/>
        <v>0</v>
      </c>
      <c r="P47" s="29">
        <f t="shared" si="5"/>
        <v>0</v>
      </c>
      <c r="Q47" s="29">
        <f t="shared" si="6"/>
        <v>0</v>
      </c>
      <c r="R47" s="19"/>
      <c r="S47" s="26"/>
      <c r="T47" s="26">
        <f t="shared" si="7"/>
        <v>0</v>
      </c>
      <c r="U47" s="26">
        <f t="shared" si="8"/>
        <v>0</v>
      </c>
      <c r="V47" s="26">
        <f>Master!S47</f>
        <v>0</v>
      </c>
      <c r="W47" s="26">
        <f t="shared" si="9"/>
        <v>0</v>
      </c>
      <c r="X47" s="26">
        <f t="shared" si="23"/>
        <v>0</v>
      </c>
      <c r="Y47" s="26">
        <f t="shared" si="10"/>
        <v>0</v>
      </c>
      <c r="Z47" s="26">
        <f t="shared" si="11"/>
        <v>0</v>
      </c>
      <c r="AA47" s="26">
        <f t="shared" si="12"/>
        <v>0</v>
      </c>
      <c r="AB47" s="26">
        <f t="shared" si="13"/>
        <v>0</v>
      </c>
      <c r="AC47" s="26">
        <f t="shared" si="14"/>
        <v>0</v>
      </c>
      <c r="AD47" s="26">
        <f t="shared" si="15"/>
        <v>0</v>
      </c>
      <c r="AE47" s="26">
        <f t="shared" si="16"/>
        <v>0</v>
      </c>
      <c r="AF47" s="26">
        <f t="shared" si="17"/>
        <v>0</v>
      </c>
      <c r="AG47" s="26">
        <f t="shared" si="18"/>
        <v>0</v>
      </c>
      <c r="AH47" s="26">
        <f t="shared" si="19"/>
        <v>0</v>
      </c>
      <c r="AI47" s="26"/>
      <c r="AJ47" s="1">
        <f t="shared" si="20"/>
        <v>0</v>
      </c>
      <c r="AK47" s="1">
        <f t="shared" si="21"/>
        <v>0</v>
      </c>
      <c r="AL47" s="1">
        <f t="shared" si="22"/>
        <v>0</v>
      </c>
    </row>
    <row r="48" spans="1:38" ht="20.100000000000001" customHeight="1" x14ac:dyDescent="0.25">
      <c r="A48" s="29">
        <f>IF(Table1[[#This Row],[Sr.No.]]="","",Table1[[#This Row],[Sr.No.]])</f>
        <v>43</v>
      </c>
      <c r="B48" s="30" t="str">
        <f>IF(Table1[[#This Row],[Name of Employee]]="","",Table1[[#This Row],[Name of Employee]])</f>
        <v>N</v>
      </c>
      <c r="C48" s="29" t="str">
        <f>IF(IF(Master!T48="","",Master!T48)=0,"",IF(Master!T48="","",Master!T48))</f>
        <v/>
      </c>
      <c r="D48" s="17"/>
      <c r="E48" s="17">
        <v>50000</v>
      </c>
      <c r="F48" s="17"/>
      <c r="G48" s="17"/>
      <c r="H48" s="29">
        <f t="shared" si="0"/>
        <v>-50000</v>
      </c>
      <c r="I48" s="17"/>
      <c r="J48" s="42" t="str">
        <f t="shared" si="1"/>
        <v/>
      </c>
      <c r="K48" s="17"/>
      <c r="L48" s="17"/>
      <c r="M48" s="29">
        <f t="shared" si="2"/>
        <v>-50000</v>
      </c>
      <c r="N48" s="29">
        <f t="shared" si="3"/>
        <v>0</v>
      </c>
      <c r="O48" s="29">
        <f t="shared" si="4"/>
        <v>0</v>
      </c>
      <c r="P48" s="29">
        <f t="shared" si="5"/>
        <v>0</v>
      </c>
      <c r="Q48" s="29">
        <f t="shared" si="6"/>
        <v>0</v>
      </c>
      <c r="R48" s="19"/>
      <c r="S48" s="26"/>
      <c r="T48" s="26">
        <f t="shared" si="7"/>
        <v>0</v>
      </c>
      <c r="U48" s="26">
        <f t="shared" si="8"/>
        <v>0</v>
      </c>
      <c r="V48" s="26">
        <f>Master!S48</f>
        <v>0</v>
      </c>
      <c r="W48" s="26">
        <f t="shared" si="9"/>
        <v>0</v>
      </c>
      <c r="X48" s="26">
        <f t="shared" si="23"/>
        <v>0</v>
      </c>
      <c r="Y48" s="26">
        <f t="shared" si="10"/>
        <v>0</v>
      </c>
      <c r="Z48" s="26">
        <f t="shared" si="11"/>
        <v>0</v>
      </c>
      <c r="AA48" s="26">
        <f t="shared" si="12"/>
        <v>0</v>
      </c>
      <c r="AB48" s="26">
        <f t="shared" si="13"/>
        <v>0</v>
      </c>
      <c r="AC48" s="26">
        <f t="shared" si="14"/>
        <v>0</v>
      </c>
      <c r="AD48" s="26">
        <f t="shared" si="15"/>
        <v>0</v>
      </c>
      <c r="AE48" s="26">
        <f t="shared" si="16"/>
        <v>0</v>
      </c>
      <c r="AF48" s="26">
        <f t="shared" si="17"/>
        <v>0</v>
      </c>
      <c r="AG48" s="26">
        <f t="shared" si="18"/>
        <v>0</v>
      </c>
      <c r="AH48" s="26">
        <f t="shared" si="19"/>
        <v>0</v>
      </c>
      <c r="AI48" s="26"/>
      <c r="AJ48" s="1">
        <f t="shared" si="20"/>
        <v>0</v>
      </c>
      <c r="AK48" s="1">
        <f t="shared" si="21"/>
        <v>0</v>
      </c>
      <c r="AL48" s="1">
        <f t="shared" si="22"/>
        <v>0</v>
      </c>
    </row>
    <row r="49" spans="1:38" ht="20.100000000000001" customHeight="1" x14ac:dyDescent="0.25">
      <c r="A49" s="29">
        <f>IF(Table1[[#This Row],[Sr.No.]]="","",Table1[[#This Row],[Sr.No.]])</f>
        <v>44</v>
      </c>
      <c r="B49" s="30" t="str">
        <f>IF(Table1[[#This Row],[Name of Employee]]="","",Table1[[#This Row],[Name of Employee]])</f>
        <v>O</v>
      </c>
      <c r="C49" s="29" t="str">
        <f>IF(IF(Master!T49="","",Master!T49)=0,"",IF(Master!T49="","",Master!T49))</f>
        <v/>
      </c>
      <c r="D49" s="17"/>
      <c r="E49" s="17">
        <v>50000</v>
      </c>
      <c r="F49" s="17"/>
      <c r="G49" s="17"/>
      <c r="H49" s="29">
        <f t="shared" si="0"/>
        <v>-50000</v>
      </c>
      <c r="I49" s="17"/>
      <c r="J49" s="42" t="str">
        <f t="shared" si="1"/>
        <v/>
      </c>
      <c r="K49" s="17"/>
      <c r="L49" s="17"/>
      <c r="M49" s="29">
        <f t="shared" si="2"/>
        <v>-50000</v>
      </c>
      <c r="N49" s="29">
        <f t="shared" si="3"/>
        <v>0</v>
      </c>
      <c r="O49" s="29">
        <f t="shared" si="4"/>
        <v>0</v>
      </c>
      <c r="P49" s="29">
        <f t="shared" si="5"/>
        <v>0</v>
      </c>
      <c r="Q49" s="29">
        <f t="shared" si="6"/>
        <v>0</v>
      </c>
      <c r="R49" s="19"/>
      <c r="S49" s="26"/>
      <c r="T49" s="26">
        <f t="shared" si="7"/>
        <v>0</v>
      </c>
      <c r="U49" s="26">
        <f t="shared" si="8"/>
        <v>0</v>
      </c>
      <c r="V49" s="26">
        <f>Master!S49</f>
        <v>0</v>
      </c>
      <c r="W49" s="26">
        <f t="shared" si="9"/>
        <v>0</v>
      </c>
      <c r="X49" s="26">
        <f t="shared" si="23"/>
        <v>0</v>
      </c>
      <c r="Y49" s="26">
        <f t="shared" si="10"/>
        <v>0</v>
      </c>
      <c r="Z49" s="26">
        <f t="shared" si="11"/>
        <v>0</v>
      </c>
      <c r="AA49" s="26">
        <f t="shared" si="12"/>
        <v>0</v>
      </c>
      <c r="AB49" s="26">
        <f t="shared" si="13"/>
        <v>0</v>
      </c>
      <c r="AC49" s="26">
        <f t="shared" si="14"/>
        <v>0</v>
      </c>
      <c r="AD49" s="26">
        <f t="shared" si="15"/>
        <v>0</v>
      </c>
      <c r="AE49" s="26">
        <f t="shared" si="16"/>
        <v>0</v>
      </c>
      <c r="AF49" s="26">
        <f t="shared" si="17"/>
        <v>0</v>
      </c>
      <c r="AG49" s="26">
        <f t="shared" si="18"/>
        <v>0</v>
      </c>
      <c r="AH49" s="26">
        <f t="shared" si="19"/>
        <v>0</v>
      </c>
      <c r="AI49" s="26"/>
      <c r="AJ49" s="1">
        <f t="shared" si="20"/>
        <v>0</v>
      </c>
      <c r="AK49" s="1">
        <f t="shared" si="21"/>
        <v>0</v>
      </c>
      <c r="AL49" s="1">
        <f t="shared" si="22"/>
        <v>0</v>
      </c>
    </row>
    <row r="50" spans="1:38" ht="20.100000000000001" customHeight="1" x14ac:dyDescent="0.25">
      <c r="A50" s="29">
        <f>IF(Table1[[#This Row],[Sr.No.]]="","",Table1[[#This Row],[Sr.No.]])</f>
        <v>45</v>
      </c>
      <c r="B50" s="30" t="str">
        <f>IF(Table1[[#This Row],[Name of Employee]]="","",Table1[[#This Row],[Name of Employee]])</f>
        <v>P</v>
      </c>
      <c r="C50" s="29" t="str">
        <f>IF(IF(Master!T50="","",Master!T50)=0,"",IF(Master!T50="","",Master!T50))</f>
        <v/>
      </c>
      <c r="D50" s="17"/>
      <c r="E50" s="17">
        <v>50000</v>
      </c>
      <c r="F50" s="17"/>
      <c r="G50" s="17"/>
      <c r="H50" s="29">
        <f t="shared" si="0"/>
        <v>-50000</v>
      </c>
      <c r="I50" s="17"/>
      <c r="J50" s="42" t="str">
        <f t="shared" si="1"/>
        <v/>
      </c>
      <c r="K50" s="17"/>
      <c r="L50" s="17"/>
      <c r="M50" s="29">
        <f t="shared" si="2"/>
        <v>-50000</v>
      </c>
      <c r="N50" s="29">
        <f t="shared" si="3"/>
        <v>0</v>
      </c>
      <c r="O50" s="29">
        <f t="shared" si="4"/>
        <v>0</v>
      </c>
      <c r="P50" s="29">
        <f t="shared" si="5"/>
        <v>0</v>
      </c>
      <c r="Q50" s="29">
        <f t="shared" si="6"/>
        <v>0</v>
      </c>
      <c r="R50" s="19"/>
      <c r="S50" s="26"/>
      <c r="T50" s="26">
        <f t="shared" si="7"/>
        <v>0</v>
      </c>
      <c r="U50" s="26">
        <f t="shared" si="8"/>
        <v>0</v>
      </c>
      <c r="V50" s="26">
        <f>Master!S50</f>
        <v>0</v>
      </c>
      <c r="W50" s="26">
        <f t="shared" si="9"/>
        <v>0</v>
      </c>
      <c r="X50" s="26">
        <f t="shared" si="23"/>
        <v>0</v>
      </c>
      <c r="Y50" s="26">
        <f t="shared" si="10"/>
        <v>0</v>
      </c>
      <c r="Z50" s="26">
        <f t="shared" si="11"/>
        <v>0</v>
      </c>
      <c r="AA50" s="26">
        <f t="shared" si="12"/>
        <v>0</v>
      </c>
      <c r="AB50" s="26">
        <f t="shared" si="13"/>
        <v>0</v>
      </c>
      <c r="AC50" s="26">
        <f t="shared" si="14"/>
        <v>0</v>
      </c>
      <c r="AD50" s="26">
        <f t="shared" si="15"/>
        <v>0</v>
      </c>
      <c r="AE50" s="26">
        <f t="shared" si="16"/>
        <v>0</v>
      </c>
      <c r="AF50" s="26">
        <f t="shared" si="17"/>
        <v>0</v>
      </c>
      <c r="AG50" s="26">
        <f t="shared" si="18"/>
        <v>0</v>
      </c>
      <c r="AH50" s="26">
        <f t="shared" si="19"/>
        <v>0</v>
      </c>
      <c r="AI50" s="26"/>
      <c r="AJ50" s="1">
        <f t="shared" si="20"/>
        <v>0</v>
      </c>
      <c r="AK50" s="1">
        <f t="shared" si="21"/>
        <v>0</v>
      </c>
      <c r="AL50" s="1">
        <f t="shared" si="22"/>
        <v>0</v>
      </c>
    </row>
    <row r="51" spans="1:38" ht="20.100000000000001" customHeight="1" x14ac:dyDescent="0.25">
      <c r="A51" s="29">
        <f>IF(Table1[[#This Row],[Sr.No.]]="","",Table1[[#This Row],[Sr.No.]])</f>
        <v>46</v>
      </c>
      <c r="B51" s="30" t="str">
        <f>IF(Table1[[#This Row],[Name of Employee]]="","",Table1[[#This Row],[Name of Employee]])</f>
        <v>Q</v>
      </c>
      <c r="C51" s="29" t="str">
        <f>IF(IF(Master!T51="","",Master!T51)=0,"",IF(Master!T51="","",Master!T51))</f>
        <v/>
      </c>
      <c r="D51" s="17"/>
      <c r="E51" s="17">
        <v>50000</v>
      </c>
      <c r="F51" s="17"/>
      <c r="G51" s="17"/>
      <c r="H51" s="29">
        <f t="shared" si="0"/>
        <v>-50000</v>
      </c>
      <c r="I51" s="17"/>
      <c r="J51" s="42" t="str">
        <f t="shared" si="1"/>
        <v/>
      </c>
      <c r="K51" s="17"/>
      <c r="L51" s="17"/>
      <c r="M51" s="29">
        <f t="shared" si="2"/>
        <v>-50000</v>
      </c>
      <c r="N51" s="29">
        <f t="shared" si="3"/>
        <v>0</v>
      </c>
      <c r="O51" s="29">
        <f t="shared" si="4"/>
        <v>0</v>
      </c>
      <c r="P51" s="29">
        <f t="shared" si="5"/>
        <v>0</v>
      </c>
      <c r="Q51" s="29">
        <f t="shared" si="6"/>
        <v>0</v>
      </c>
      <c r="R51" s="19"/>
      <c r="S51" s="26"/>
      <c r="T51" s="26">
        <f t="shared" si="7"/>
        <v>0</v>
      </c>
      <c r="U51" s="26">
        <f t="shared" si="8"/>
        <v>0</v>
      </c>
      <c r="V51" s="26">
        <f>Master!S51</f>
        <v>0</v>
      </c>
      <c r="W51" s="26">
        <f t="shared" si="9"/>
        <v>0</v>
      </c>
      <c r="X51" s="26">
        <f t="shared" si="23"/>
        <v>0</v>
      </c>
      <c r="Y51" s="26">
        <f t="shared" si="10"/>
        <v>0</v>
      </c>
      <c r="Z51" s="26">
        <f t="shared" si="11"/>
        <v>0</v>
      </c>
      <c r="AA51" s="26">
        <f t="shared" si="12"/>
        <v>0</v>
      </c>
      <c r="AB51" s="26">
        <f t="shared" si="13"/>
        <v>0</v>
      </c>
      <c r="AC51" s="26">
        <f t="shared" si="14"/>
        <v>0</v>
      </c>
      <c r="AD51" s="26">
        <f t="shared" si="15"/>
        <v>0</v>
      </c>
      <c r="AE51" s="26">
        <f t="shared" si="16"/>
        <v>0</v>
      </c>
      <c r="AF51" s="26">
        <f t="shared" si="17"/>
        <v>0</v>
      </c>
      <c r="AG51" s="26">
        <f t="shared" si="18"/>
        <v>0</v>
      </c>
      <c r="AH51" s="26">
        <f t="shared" si="19"/>
        <v>0</v>
      </c>
      <c r="AI51" s="26"/>
      <c r="AJ51" s="1">
        <f t="shared" si="20"/>
        <v>0</v>
      </c>
      <c r="AK51" s="1">
        <f t="shared" si="21"/>
        <v>0</v>
      </c>
      <c r="AL51" s="1">
        <f t="shared" si="22"/>
        <v>0</v>
      </c>
    </row>
    <row r="52" spans="1:38" ht="20.100000000000001" customHeight="1" x14ac:dyDescent="0.25">
      <c r="A52" s="29">
        <f>IF(Table1[[#This Row],[Sr.No.]]="","",Table1[[#This Row],[Sr.No.]])</f>
        <v>47</v>
      </c>
      <c r="B52" s="30" t="str">
        <f>IF(Table1[[#This Row],[Name of Employee]]="","",Table1[[#This Row],[Name of Employee]])</f>
        <v>R</v>
      </c>
      <c r="C52" s="29" t="str">
        <f>IF(IF(Master!T52="","",Master!T52)=0,"",IF(Master!T52="","",Master!T52))</f>
        <v/>
      </c>
      <c r="D52" s="17"/>
      <c r="E52" s="17">
        <v>50000</v>
      </c>
      <c r="F52" s="17"/>
      <c r="G52" s="17"/>
      <c r="H52" s="29">
        <f t="shared" si="0"/>
        <v>-50000</v>
      </c>
      <c r="I52" s="17"/>
      <c r="J52" s="42" t="str">
        <f t="shared" si="1"/>
        <v/>
      </c>
      <c r="K52" s="17"/>
      <c r="L52" s="17"/>
      <c r="M52" s="29">
        <f t="shared" si="2"/>
        <v>-50000</v>
      </c>
      <c r="N52" s="29">
        <f t="shared" si="3"/>
        <v>0</v>
      </c>
      <c r="O52" s="29">
        <f t="shared" si="4"/>
        <v>0</v>
      </c>
      <c r="P52" s="29">
        <f t="shared" si="5"/>
        <v>0</v>
      </c>
      <c r="Q52" s="29">
        <f t="shared" si="6"/>
        <v>0</v>
      </c>
      <c r="R52" s="19"/>
      <c r="S52" s="26"/>
      <c r="T52" s="26">
        <f t="shared" si="7"/>
        <v>0</v>
      </c>
      <c r="U52" s="26">
        <f t="shared" si="8"/>
        <v>0</v>
      </c>
      <c r="V52" s="26">
        <f>Master!S52</f>
        <v>0</v>
      </c>
      <c r="W52" s="26">
        <f t="shared" si="9"/>
        <v>0</v>
      </c>
      <c r="X52" s="26">
        <f t="shared" si="23"/>
        <v>0</v>
      </c>
      <c r="Y52" s="26">
        <f t="shared" si="10"/>
        <v>0</v>
      </c>
      <c r="Z52" s="26">
        <f t="shared" si="11"/>
        <v>0</v>
      </c>
      <c r="AA52" s="26">
        <f t="shared" si="12"/>
        <v>0</v>
      </c>
      <c r="AB52" s="26">
        <f t="shared" si="13"/>
        <v>0</v>
      </c>
      <c r="AC52" s="26">
        <f t="shared" si="14"/>
        <v>0</v>
      </c>
      <c r="AD52" s="26">
        <f t="shared" si="15"/>
        <v>0</v>
      </c>
      <c r="AE52" s="26">
        <f t="shared" si="16"/>
        <v>0</v>
      </c>
      <c r="AF52" s="26">
        <f t="shared" si="17"/>
        <v>0</v>
      </c>
      <c r="AG52" s="26">
        <f t="shared" si="18"/>
        <v>0</v>
      </c>
      <c r="AH52" s="26">
        <f t="shared" si="19"/>
        <v>0</v>
      </c>
      <c r="AI52" s="26"/>
      <c r="AJ52" s="1">
        <f t="shared" si="20"/>
        <v>0</v>
      </c>
      <c r="AK52" s="1">
        <f t="shared" si="21"/>
        <v>0</v>
      </c>
      <c r="AL52" s="1">
        <f t="shared" si="22"/>
        <v>0</v>
      </c>
    </row>
    <row r="53" spans="1:38" ht="20.100000000000001" customHeight="1" x14ac:dyDescent="0.25">
      <c r="A53" s="29">
        <f>IF(Table1[[#This Row],[Sr.No.]]="","",Table1[[#This Row],[Sr.No.]])</f>
        <v>48</v>
      </c>
      <c r="B53" s="30" t="str">
        <f>IF(Table1[[#This Row],[Name of Employee]]="","",Table1[[#This Row],[Name of Employee]])</f>
        <v>S</v>
      </c>
      <c r="C53" s="29" t="str">
        <f>IF(IF(Master!T53="","",Master!T53)=0,"",IF(Master!T53="","",Master!T53))</f>
        <v/>
      </c>
      <c r="D53" s="17"/>
      <c r="E53" s="17">
        <v>50000</v>
      </c>
      <c r="F53" s="17"/>
      <c r="G53" s="17"/>
      <c r="H53" s="29">
        <f t="shared" si="0"/>
        <v>-50000</v>
      </c>
      <c r="I53" s="17"/>
      <c r="J53" s="42" t="str">
        <f t="shared" si="1"/>
        <v/>
      </c>
      <c r="K53" s="17"/>
      <c r="L53" s="17"/>
      <c r="M53" s="29">
        <f t="shared" si="2"/>
        <v>-50000</v>
      </c>
      <c r="N53" s="29">
        <f t="shared" si="3"/>
        <v>0</v>
      </c>
      <c r="O53" s="29">
        <f t="shared" si="4"/>
        <v>0</v>
      </c>
      <c r="P53" s="29">
        <f t="shared" si="5"/>
        <v>0</v>
      </c>
      <c r="Q53" s="29">
        <f t="shared" si="6"/>
        <v>0</v>
      </c>
      <c r="R53" s="19"/>
      <c r="S53" s="26"/>
      <c r="T53" s="26">
        <f t="shared" si="7"/>
        <v>0</v>
      </c>
      <c r="U53" s="26">
        <f t="shared" si="8"/>
        <v>0</v>
      </c>
      <c r="V53" s="26">
        <f>Master!S53</f>
        <v>0</v>
      </c>
      <c r="W53" s="26">
        <f t="shared" si="9"/>
        <v>0</v>
      </c>
      <c r="X53" s="26">
        <f t="shared" si="23"/>
        <v>0</v>
      </c>
      <c r="Y53" s="26">
        <f t="shared" si="10"/>
        <v>0</v>
      </c>
      <c r="Z53" s="26">
        <f t="shared" si="11"/>
        <v>0</v>
      </c>
      <c r="AA53" s="26">
        <f t="shared" si="12"/>
        <v>0</v>
      </c>
      <c r="AB53" s="26">
        <f t="shared" si="13"/>
        <v>0</v>
      </c>
      <c r="AC53" s="26">
        <f t="shared" si="14"/>
        <v>0</v>
      </c>
      <c r="AD53" s="26">
        <f t="shared" si="15"/>
        <v>0</v>
      </c>
      <c r="AE53" s="26">
        <f t="shared" si="16"/>
        <v>0</v>
      </c>
      <c r="AF53" s="26">
        <f t="shared" si="17"/>
        <v>0</v>
      </c>
      <c r="AG53" s="26">
        <f t="shared" si="18"/>
        <v>0</v>
      </c>
      <c r="AH53" s="26">
        <f t="shared" si="19"/>
        <v>0</v>
      </c>
      <c r="AI53" s="26"/>
      <c r="AJ53" s="1">
        <f t="shared" si="20"/>
        <v>0</v>
      </c>
      <c r="AK53" s="1">
        <f t="shared" si="21"/>
        <v>0</v>
      </c>
      <c r="AL53" s="1">
        <f t="shared" si="22"/>
        <v>0</v>
      </c>
    </row>
    <row r="54" spans="1:38" ht="20.100000000000001" customHeight="1" x14ac:dyDescent="0.25">
      <c r="A54" s="29">
        <f>IF(Table1[[#This Row],[Sr.No.]]="","",Table1[[#This Row],[Sr.No.]])</f>
        <v>49</v>
      </c>
      <c r="B54" s="30" t="str">
        <f>IF(Table1[[#This Row],[Name of Employee]]="","",Table1[[#This Row],[Name of Employee]])</f>
        <v>T</v>
      </c>
      <c r="C54" s="29" t="str">
        <f>IF(IF(Master!T54="","",Master!T54)=0,"",IF(Master!T54="","",Master!T54))</f>
        <v/>
      </c>
      <c r="D54" s="17"/>
      <c r="E54" s="17">
        <v>50000</v>
      </c>
      <c r="F54" s="17"/>
      <c r="G54" s="17"/>
      <c r="H54" s="29">
        <f t="shared" si="0"/>
        <v>-50000</v>
      </c>
      <c r="I54" s="17"/>
      <c r="J54" s="42" t="str">
        <f t="shared" si="1"/>
        <v/>
      </c>
      <c r="K54" s="17"/>
      <c r="L54" s="17"/>
      <c r="M54" s="29">
        <f t="shared" si="2"/>
        <v>-50000</v>
      </c>
      <c r="N54" s="29">
        <f t="shared" si="3"/>
        <v>0</v>
      </c>
      <c r="O54" s="29">
        <f t="shared" si="4"/>
        <v>0</v>
      </c>
      <c r="P54" s="29">
        <f t="shared" si="5"/>
        <v>0</v>
      </c>
      <c r="Q54" s="29">
        <f t="shared" si="6"/>
        <v>0</v>
      </c>
      <c r="R54" s="19"/>
      <c r="S54" s="26"/>
      <c r="T54" s="26">
        <f t="shared" si="7"/>
        <v>0</v>
      </c>
      <c r="U54" s="26">
        <f t="shared" si="8"/>
        <v>0</v>
      </c>
      <c r="V54" s="26">
        <f>Master!S54</f>
        <v>0</v>
      </c>
      <c r="W54" s="26">
        <f t="shared" si="9"/>
        <v>0</v>
      </c>
      <c r="X54" s="26">
        <f t="shared" si="23"/>
        <v>0</v>
      </c>
      <c r="Y54" s="26">
        <f t="shared" si="10"/>
        <v>0</v>
      </c>
      <c r="Z54" s="26">
        <f t="shared" si="11"/>
        <v>0</v>
      </c>
      <c r="AA54" s="26">
        <f t="shared" si="12"/>
        <v>0</v>
      </c>
      <c r="AB54" s="26">
        <f t="shared" si="13"/>
        <v>0</v>
      </c>
      <c r="AC54" s="26">
        <f t="shared" si="14"/>
        <v>0</v>
      </c>
      <c r="AD54" s="26">
        <f t="shared" si="15"/>
        <v>0</v>
      </c>
      <c r="AE54" s="26">
        <f t="shared" si="16"/>
        <v>0</v>
      </c>
      <c r="AF54" s="26">
        <f t="shared" si="17"/>
        <v>0</v>
      </c>
      <c r="AG54" s="26">
        <f t="shared" si="18"/>
        <v>0</v>
      </c>
      <c r="AH54" s="26">
        <f t="shared" si="19"/>
        <v>0</v>
      </c>
      <c r="AI54" s="26"/>
      <c r="AJ54" s="1">
        <f t="shared" si="20"/>
        <v>0</v>
      </c>
      <c r="AK54" s="1">
        <f t="shared" si="21"/>
        <v>0</v>
      </c>
      <c r="AL54" s="1">
        <f t="shared" si="22"/>
        <v>0</v>
      </c>
    </row>
    <row r="55" spans="1:38" ht="20.100000000000001" customHeight="1" x14ac:dyDescent="0.25">
      <c r="A55" s="29">
        <f>IF(Table1[[#This Row],[Sr.No.]]="","",Table1[[#This Row],[Sr.No.]])</f>
        <v>50</v>
      </c>
      <c r="B55" s="30" t="str">
        <f>IF(Table1[[#This Row],[Name of Employee]]="","",Table1[[#This Row],[Name of Employee]])</f>
        <v>U</v>
      </c>
      <c r="C55" s="29" t="str">
        <f>IF(IF(Master!T55="","",Master!T55)=0,"",IF(Master!T55="","",Master!T55))</f>
        <v/>
      </c>
      <c r="D55" s="17"/>
      <c r="E55" s="17">
        <v>50000</v>
      </c>
      <c r="F55" s="17"/>
      <c r="G55" s="17"/>
      <c r="H55" s="29">
        <f t="shared" si="0"/>
        <v>-50000</v>
      </c>
      <c r="I55" s="17"/>
      <c r="J55" s="42" t="str">
        <f t="shared" si="1"/>
        <v/>
      </c>
      <c r="K55" s="17"/>
      <c r="L55" s="17"/>
      <c r="M55" s="29">
        <f t="shared" si="2"/>
        <v>-50000</v>
      </c>
      <c r="N55" s="29">
        <f t="shared" si="3"/>
        <v>0</v>
      </c>
      <c r="O55" s="29">
        <f t="shared" si="4"/>
        <v>0</v>
      </c>
      <c r="P55" s="29">
        <f t="shared" si="5"/>
        <v>0</v>
      </c>
      <c r="Q55" s="29">
        <f t="shared" si="6"/>
        <v>0</v>
      </c>
      <c r="R55" s="19"/>
      <c r="S55" s="26"/>
      <c r="T55" s="26">
        <f t="shared" si="7"/>
        <v>0</v>
      </c>
      <c r="U55" s="26">
        <f t="shared" si="8"/>
        <v>0</v>
      </c>
      <c r="V55" s="26">
        <f>Master!S55</f>
        <v>0</v>
      </c>
      <c r="W55" s="26">
        <f t="shared" si="9"/>
        <v>0</v>
      </c>
      <c r="X55" s="26">
        <f t="shared" si="23"/>
        <v>0</v>
      </c>
      <c r="Y55" s="26">
        <f t="shared" si="10"/>
        <v>0</v>
      </c>
      <c r="Z55" s="26">
        <f t="shared" si="11"/>
        <v>0</v>
      </c>
      <c r="AA55" s="26">
        <f t="shared" si="12"/>
        <v>0</v>
      </c>
      <c r="AB55" s="26">
        <f t="shared" si="13"/>
        <v>0</v>
      </c>
      <c r="AC55" s="26">
        <f t="shared" si="14"/>
        <v>0</v>
      </c>
      <c r="AD55" s="26">
        <f t="shared" si="15"/>
        <v>0</v>
      </c>
      <c r="AE55" s="26">
        <f t="shared" si="16"/>
        <v>0</v>
      </c>
      <c r="AF55" s="26">
        <f t="shared" si="17"/>
        <v>0</v>
      </c>
      <c r="AG55" s="26">
        <f t="shared" si="18"/>
        <v>0</v>
      </c>
      <c r="AH55" s="26">
        <f t="shared" si="19"/>
        <v>0</v>
      </c>
      <c r="AI55" s="26"/>
      <c r="AJ55" s="1">
        <f t="shared" si="20"/>
        <v>0</v>
      </c>
      <c r="AK55" s="1">
        <f t="shared" si="21"/>
        <v>0</v>
      </c>
      <c r="AL55" s="1">
        <f t="shared" si="22"/>
        <v>0</v>
      </c>
    </row>
    <row r="56" spans="1:38" ht="20.100000000000001" customHeight="1" x14ac:dyDescent="0.25">
      <c r="A56" s="29">
        <f>IF(Table1[[#This Row],[Sr.No.]]="","",Table1[[#This Row],[Sr.No.]])</f>
        <v>51</v>
      </c>
      <c r="B56" s="30" t="str">
        <f>IF(Table1[[#This Row],[Name of Employee]]="","",Table1[[#This Row],[Name of Employee]])</f>
        <v>V</v>
      </c>
      <c r="C56" s="29" t="str">
        <f>IF(IF(Master!T56="","",Master!T56)=0,"",IF(Master!T56="","",Master!T56))</f>
        <v/>
      </c>
      <c r="D56" s="17"/>
      <c r="E56" s="17">
        <v>50000</v>
      </c>
      <c r="F56" s="17"/>
      <c r="G56" s="17"/>
      <c r="H56" s="29">
        <f t="shared" si="0"/>
        <v>-50000</v>
      </c>
      <c r="I56" s="17"/>
      <c r="J56" s="42" t="str">
        <f t="shared" si="1"/>
        <v/>
      </c>
      <c r="K56" s="17"/>
      <c r="L56" s="17"/>
      <c r="M56" s="29">
        <f t="shared" si="2"/>
        <v>-50000</v>
      </c>
      <c r="N56" s="29">
        <f t="shared" si="3"/>
        <v>0</v>
      </c>
      <c r="O56" s="29">
        <f t="shared" si="4"/>
        <v>0</v>
      </c>
      <c r="P56" s="29">
        <f t="shared" si="5"/>
        <v>0</v>
      </c>
      <c r="Q56" s="29">
        <f t="shared" si="6"/>
        <v>0</v>
      </c>
      <c r="R56" s="19"/>
      <c r="S56" s="26"/>
      <c r="T56" s="26">
        <f t="shared" si="7"/>
        <v>0</v>
      </c>
      <c r="U56" s="26">
        <f t="shared" si="8"/>
        <v>0</v>
      </c>
      <c r="V56" s="26">
        <f>Master!S56</f>
        <v>0</v>
      </c>
      <c r="W56" s="26">
        <f t="shared" si="9"/>
        <v>0</v>
      </c>
      <c r="X56" s="26">
        <f t="shared" si="23"/>
        <v>0</v>
      </c>
      <c r="Y56" s="26">
        <f t="shared" si="10"/>
        <v>0</v>
      </c>
      <c r="Z56" s="26">
        <f t="shared" si="11"/>
        <v>0</v>
      </c>
      <c r="AA56" s="26">
        <f t="shared" si="12"/>
        <v>0</v>
      </c>
      <c r="AB56" s="26">
        <f t="shared" si="13"/>
        <v>0</v>
      </c>
      <c r="AC56" s="26">
        <f t="shared" si="14"/>
        <v>0</v>
      </c>
      <c r="AD56" s="26">
        <f t="shared" si="15"/>
        <v>0</v>
      </c>
      <c r="AE56" s="26">
        <f t="shared" si="16"/>
        <v>0</v>
      </c>
      <c r="AF56" s="26">
        <f t="shared" si="17"/>
        <v>0</v>
      </c>
      <c r="AG56" s="26">
        <f t="shared" si="18"/>
        <v>0</v>
      </c>
      <c r="AH56" s="26">
        <f t="shared" si="19"/>
        <v>0</v>
      </c>
      <c r="AI56" s="26"/>
      <c r="AJ56" s="1">
        <f t="shared" si="20"/>
        <v>0</v>
      </c>
      <c r="AK56" s="1">
        <f t="shared" si="21"/>
        <v>0</v>
      </c>
      <c r="AL56" s="1">
        <f t="shared" si="22"/>
        <v>0</v>
      </c>
    </row>
    <row r="57" spans="1:38" ht="20.100000000000001" customHeight="1" x14ac:dyDescent="0.25">
      <c r="A57" s="29">
        <f>IF(Table1[[#This Row],[Sr.No.]]="","",Table1[[#This Row],[Sr.No.]])</f>
        <v>52</v>
      </c>
      <c r="B57" s="30" t="str">
        <f>IF(Table1[[#This Row],[Name of Employee]]="","",Table1[[#This Row],[Name of Employee]])</f>
        <v>W</v>
      </c>
      <c r="C57" s="29" t="str">
        <f>IF(IF(Master!T57="","",Master!T57)=0,"",IF(Master!T57="","",Master!T57))</f>
        <v/>
      </c>
      <c r="D57" s="17"/>
      <c r="E57" s="17">
        <v>50000</v>
      </c>
      <c r="F57" s="17"/>
      <c r="G57" s="17"/>
      <c r="H57" s="29">
        <f t="shared" si="0"/>
        <v>-50000</v>
      </c>
      <c r="I57" s="17"/>
      <c r="J57" s="42" t="str">
        <f t="shared" si="1"/>
        <v/>
      </c>
      <c r="K57" s="17"/>
      <c r="L57" s="17"/>
      <c r="M57" s="29">
        <f t="shared" si="2"/>
        <v>-50000</v>
      </c>
      <c r="N57" s="29">
        <f t="shared" si="3"/>
        <v>0</v>
      </c>
      <c r="O57" s="29">
        <f t="shared" si="4"/>
        <v>0</v>
      </c>
      <c r="P57" s="29">
        <f t="shared" si="5"/>
        <v>0</v>
      </c>
      <c r="Q57" s="29">
        <f t="shared" si="6"/>
        <v>0</v>
      </c>
      <c r="R57" s="19"/>
      <c r="S57" s="26"/>
      <c r="T57" s="26">
        <f t="shared" si="7"/>
        <v>0</v>
      </c>
      <c r="U57" s="26">
        <f t="shared" si="8"/>
        <v>0</v>
      </c>
      <c r="V57" s="26">
        <f>Master!S57</f>
        <v>0</v>
      </c>
      <c r="W57" s="26">
        <f t="shared" si="9"/>
        <v>0</v>
      </c>
      <c r="X57" s="26">
        <f t="shared" si="23"/>
        <v>0</v>
      </c>
      <c r="Y57" s="26">
        <f t="shared" si="10"/>
        <v>0</v>
      </c>
      <c r="Z57" s="26">
        <f t="shared" si="11"/>
        <v>0</v>
      </c>
      <c r="AA57" s="26">
        <f t="shared" si="12"/>
        <v>0</v>
      </c>
      <c r="AB57" s="26">
        <f t="shared" si="13"/>
        <v>0</v>
      </c>
      <c r="AC57" s="26">
        <f t="shared" si="14"/>
        <v>0</v>
      </c>
      <c r="AD57" s="26">
        <f t="shared" si="15"/>
        <v>0</v>
      </c>
      <c r="AE57" s="26">
        <f t="shared" si="16"/>
        <v>0</v>
      </c>
      <c r="AF57" s="26">
        <f t="shared" si="17"/>
        <v>0</v>
      </c>
      <c r="AG57" s="26">
        <f t="shared" si="18"/>
        <v>0</v>
      </c>
      <c r="AH57" s="26">
        <f t="shared" si="19"/>
        <v>0</v>
      </c>
      <c r="AI57" s="26"/>
      <c r="AJ57" s="1">
        <f t="shared" si="20"/>
        <v>0</v>
      </c>
      <c r="AK57" s="1">
        <f t="shared" si="21"/>
        <v>0</v>
      </c>
      <c r="AL57" s="1">
        <f t="shared" si="22"/>
        <v>0</v>
      </c>
    </row>
    <row r="58" spans="1:38" ht="20.100000000000001" customHeight="1" x14ac:dyDescent="0.25">
      <c r="A58" s="29">
        <f>IF(Table1[[#This Row],[Sr.No.]]="","",Table1[[#This Row],[Sr.No.]])</f>
        <v>53</v>
      </c>
      <c r="B58" s="30" t="str">
        <f>IF(Table1[[#This Row],[Name of Employee]]="","",Table1[[#This Row],[Name of Employee]])</f>
        <v>X</v>
      </c>
      <c r="C58" s="29" t="str">
        <f>IF(IF(Master!T58="","",Master!T58)=0,"",IF(Master!T58="","",Master!T58))</f>
        <v/>
      </c>
      <c r="D58" s="17"/>
      <c r="E58" s="17">
        <v>50000</v>
      </c>
      <c r="F58" s="17"/>
      <c r="G58" s="17"/>
      <c r="H58" s="29">
        <f t="shared" si="0"/>
        <v>-50000</v>
      </c>
      <c r="I58" s="17"/>
      <c r="J58" s="42" t="str">
        <f t="shared" si="1"/>
        <v/>
      </c>
      <c r="K58" s="17"/>
      <c r="L58" s="17"/>
      <c r="M58" s="29">
        <f t="shared" si="2"/>
        <v>-50000</v>
      </c>
      <c r="N58" s="29">
        <f t="shared" si="3"/>
        <v>0</v>
      </c>
      <c r="O58" s="29">
        <f t="shared" si="4"/>
        <v>0</v>
      </c>
      <c r="P58" s="29">
        <f t="shared" si="5"/>
        <v>0</v>
      </c>
      <c r="Q58" s="29">
        <f t="shared" si="6"/>
        <v>0</v>
      </c>
      <c r="R58" s="19"/>
      <c r="S58" s="26"/>
      <c r="T58" s="26">
        <f t="shared" si="7"/>
        <v>0</v>
      </c>
      <c r="U58" s="26">
        <f t="shared" si="8"/>
        <v>0</v>
      </c>
      <c r="V58" s="26">
        <f>Master!S58</f>
        <v>0</v>
      </c>
      <c r="W58" s="26">
        <f t="shared" si="9"/>
        <v>0</v>
      </c>
      <c r="X58" s="26">
        <f t="shared" si="23"/>
        <v>0</v>
      </c>
      <c r="Y58" s="26">
        <f t="shared" si="10"/>
        <v>0</v>
      </c>
      <c r="Z58" s="26">
        <f t="shared" si="11"/>
        <v>0</v>
      </c>
      <c r="AA58" s="26">
        <f t="shared" si="12"/>
        <v>0</v>
      </c>
      <c r="AB58" s="26">
        <f t="shared" si="13"/>
        <v>0</v>
      </c>
      <c r="AC58" s="26">
        <f t="shared" si="14"/>
        <v>0</v>
      </c>
      <c r="AD58" s="26">
        <f t="shared" si="15"/>
        <v>0</v>
      </c>
      <c r="AE58" s="26">
        <f t="shared" si="16"/>
        <v>0</v>
      </c>
      <c r="AF58" s="26">
        <f t="shared" si="17"/>
        <v>0</v>
      </c>
      <c r="AG58" s="26">
        <f t="shared" si="18"/>
        <v>0</v>
      </c>
      <c r="AH58" s="26">
        <f t="shared" si="19"/>
        <v>0</v>
      </c>
      <c r="AI58" s="26"/>
      <c r="AJ58" s="1">
        <f t="shared" si="20"/>
        <v>0</v>
      </c>
      <c r="AK58" s="1">
        <f t="shared" si="21"/>
        <v>0</v>
      </c>
      <c r="AL58" s="1">
        <f t="shared" si="22"/>
        <v>0</v>
      </c>
    </row>
    <row r="59" spans="1:38" ht="20.100000000000001" customHeight="1" x14ac:dyDescent="0.25">
      <c r="A59" s="29">
        <f>IF(Table1[[#This Row],[Sr.No.]]="","",Table1[[#This Row],[Sr.No.]])</f>
        <v>54</v>
      </c>
      <c r="B59" s="30" t="str">
        <f>IF(Table1[[#This Row],[Name of Employee]]="","",Table1[[#This Row],[Name of Employee]])</f>
        <v>Y</v>
      </c>
      <c r="C59" s="29" t="str">
        <f>IF(IF(Master!T59="","",Master!T59)=0,"",IF(Master!T59="","",Master!T59))</f>
        <v/>
      </c>
      <c r="D59" s="17"/>
      <c r="E59" s="17">
        <v>50000</v>
      </c>
      <c r="F59" s="17"/>
      <c r="G59" s="17"/>
      <c r="H59" s="29">
        <f t="shared" si="0"/>
        <v>-50000</v>
      </c>
      <c r="I59" s="17"/>
      <c r="J59" s="42" t="str">
        <f t="shared" si="1"/>
        <v/>
      </c>
      <c r="K59" s="17"/>
      <c r="L59" s="17"/>
      <c r="M59" s="29">
        <f t="shared" si="2"/>
        <v>-50000</v>
      </c>
      <c r="N59" s="29">
        <f t="shared" si="3"/>
        <v>0</v>
      </c>
      <c r="O59" s="29">
        <f t="shared" si="4"/>
        <v>0</v>
      </c>
      <c r="P59" s="29">
        <f t="shared" si="5"/>
        <v>0</v>
      </c>
      <c r="Q59" s="29">
        <f t="shared" si="6"/>
        <v>0</v>
      </c>
      <c r="R59" s="19"/>
      <c r="S59" s="26"/>
      <c r="T59" s="26">
        <f t="shared" si="7"/>
        <v>0</v>
      </c>
      <c r="U59" s="26">
        <f t="shared" si="8"/>
        <v>0</v>
      </c>
      <c r="V59" s="26">
        <f>Master!S59</f>
        <v>0</v>
      </c>
      <c r="W59" s="26">
        <f t="shared" si="9"/>
        <v>0</v>
      </c>
      <c r="X59" s="26">
        <f t="shared" si="23"/>
        <v>0</v>
      </c>
      <c r="Y59" s="26">
        <f t="shared" si="10"/>
        <v>0</v>
      </c>
      <c r="Z59" s="26">
        <f t="shared" si="11"/>
        <v>0</v>
      </c>
      <c r="AA59" s="26">
        <f t="shared" si="12"/>
        <v>0</v>
      </c>
      <c r="AB59" s="26">
        <f t="shared" si="13"/>
        <v>0</v>
      </c>
      <c r="AC59" s="26">
        <f t="shared" si="14"/>
        <v>0</v>
      </c>
      <c r="AD59" s="26">
        <f t="shared" si="15"/>
        <v>0</v>
      </c>
      <c r="AE59" s="26">
        <f t="shared" si="16"/>
        <v>0</v>
      </c>
      <c r="AF59" s="26">
        <f t="shared" si="17"/>
        <v>0</v>
      </c>
      <c r="AG59" s="26">
        <f t="shared" si="18"/>
        <v>0</v>
      </c>
      <c r="AH59" s="26">
        <f t="shared" si="19"/>
        <v>0</v>
      </c>
      <c r="AI59" s="26"/>
      <c r="AJ59" s="1">
        <f t="shared" si="20"/>
        <v>0</v>
      </c>
      <c r="AK59" s="1">
        <f t="shared" si="21"/>
        <v>0</v>
      </c>
      <c r="AL59" s="1">
        <f t="shared" si="22"/>
        <v>0</v>
      </c>
    </row>
    <row r="60" spans="1:38" ht="20.100000000000001" customHeight="1" x14ac:dyDescent="0.25">
      <c r="A60" s="29">
        <f>IF(Table1[[#This Row],[Sr.No.]]="","",Table1[[#This Row],[Sr.No.]])</f>
        <v>55</v>
      </c>
      <c r="B60" s="30" t="str">
        <f>IF(Table1[[#This Row],[Name of Employee]]="","",Table1[[#This Row],[Name of Employee]])</f>
        <v>Z</v>
      </c>
      <c r="C60" s="29" t="str">
        <f>IF(IF(Master!T60="","",Master!T60)=0,"",IF(Master!T60="","",Master!T60))</f>
        <v/>
      </c>
      <c r="D60" s="17"/>
      <c r="E60" s="17">
        <v>50000</v>
      </c>
      <c r="F60" s="17"/>
      <c r="G60" s="17"/>
      <c r="H60" s="29">
        <f t="shared" si="0"/>
        <v>-50000</v>
      </c>
      <c r="I60" s="17"/>
      <c r="J60" s="42" t="str">
        <f t="shared" si="1"/>
        <v/>
      </c>
      <c r="K60" s="17"/>
      <c r="L60" s="17"/>
      <c r="M60" s="29">
        <f t="shared" si="2"/>
        <v>-50000</v>
      </c>
      <c r="N60" s="29">
        <f t="shared" si="3"/>
        <v>0</v>
      </c>
      <c r="O60" s="29">
        <f t="shared" si="4"/>
        <v>0</v>
      </c>
      <c r="P60" s="29">
        <f t="shared" si="5"/>
        <v>0</v>
      </c>
      <c r="Q60" s="29">
        <f t="shared" si="6"/>
        <v>0</v>
      </c>
      <c r="R60" s="19"/>
      <c r="S60" s="26"/>
      <c r="T60" s="26">
        <f t="shared" si="7"/>
        <v>0</v>
      </c>
      <c r="U60" s="26">
        <f t="shared" si="8"/>
        <v>0</v>
      </c>
      <c r="V60" s="26">
        <f>Master!S60</f>
        <v>0</v>
      </c>
      <c r="W60" s="26">
        <f t="shared" si="9"/>
        <v>0</v>
      </c>
      <c r="X60" s="26">
        <f t="shared" si="23"/>
        <v>0</v>
      </c>
      <c r="Y60" s="26">
        <f t="shared" si="10"/>
        <v>0</v>
      </c>
      <c r="Z60" s="26">
        <f t="shared" si="11"/>
        <v>0</v>
      </c>
      <c r="AA60" s="26">
        <f t="shared" si="12"/>
        <v>0</v>
      </c>
      <c r="AB60" s="26">
        <f t="shared" si="13"/>
        <v>0</v>
      </c>
      <c r="AC60" s="26">
        <f t="shared" si="14"/>
        <v>0</v>
      </c>
      <c r="AD60" s="26">
        <f t="shared" si="15"/>
        <v>0</v>
      </c>
      <c r="AE60" s="26">
        <f t="shared" si="16"/>
        <v>0</v>
      </c>
      <c r="AF60" s="26">
        <f t="shared" si="17"/>
        <v>0</v>
      </c>
      <c r="AG60" s="26">
        <f t="shared" si="18"/>
        <v>0</v>
      </c>
      <c r="AH60" s="26">
        <f t="shared" si="19"/>
        <v>0</v>
      </c>
      <c r="AI60" s="26"/>
      <c r="AJ60" s="1">
        <f t="shared" si="20"/>
        <v>0</v>
      </c>
      <c r="AK60" s="1">
        <f t="shared" si="21"/>
        <v>0</v>
      </c>
      <c r="AL60" s="1">
        <f t="shared" si="22"/>
        <v>0</v>
      </c>
    </row>
    <row r="61" spans="1:38" ht="20.100000000000001" customHeight="1" x14ac:dyDescent="0.25">
      <c r="A61" s="29">
        <f>IF(Table1[[#This Row],[Sr.No.]]="","",Table1[[#This Row],[Sr.No.]])</f>
        <v>56</v>
      </c>
      <c r="B61" s="30" t="str">
        <f>IF(Table1[[#This Row],[Name of Employee]]="","",Table1[[#This Row],[Name of Employee]])</f>
        <v>A</v>
      </c>
      <c r="C61" s="29" t="str">
        <f>IF(IF(Master!T61="","",Master!T61)=0,"",IF(Master!T61="","",Master!T61))</f>
        <v/>
      </c>
      <c r="D61" s="17"/>
      <c r="E61" s="17">
        <v>50000</v>
      </c>
      <c r="F61" s="17"/>
      <c r="G61" s="17"/>
      <c r="H61" s="29">
        <f t="shared" si="0"/>
        <v>-50000</v>
      </c>
      <c r="I61" s="17"/>
      <c r="J61" s="42" t="str">
        <f t="shared" si="1"/>
        <v/>
      </c>
      <c r="K61" s="17"/>
      <c r="L61" s="17"/>
      <c r="M61" s="29">
        <f t="shared" si="2"/>
        <v>-50000</v>
      </c>
      <c r="N61" s="29">
        <f t="shared" si="3"/>
        <v>0</v>
      </c>
      <c r="O61" s="29">
        <f t="shared" si="4"/>
        <v>0</v>
      </c>
      <c r="P61" s="29">
        <f t="shared" si="5"/>
        <v>0</v>
      </c>
      <c r="Q61" s="29">
        <f t="shared" si="6"/>
        <v>0</v>
      </c>
      <c r="R61" s="19"/>
      <c r="S61" s="26"/>
      <c r="T61" s="26">
        <f t="shared" si="7"/>
        <v>0</v>
      </c>
      <c r="U61" s="26">
        <f t="shared" si="8"/>
        <v>0</v>
      </c>
      <c r="V61" s="26">
        <f>Master!S61</f>
        <v>0</v>
      </c>
      <c r="W61" s="26">
        <f t="shared" si="9"/>
        <v>0</v>
      </c>
      <c r="X61" s="26">
        <f t="shared" si="23"/>
        <v>0</v>
      </c>
      <c r="Y61" s="26">
        <f t="shared" si="10"/>
        <v>0</v>
      </c>
      <c r="Z61" s="26">
        <f t="shared" si="11"/>
        <v>0</v>
      </c>
      <c r="AA61" s="26">
        <f t="shared" si="12"/>
        <v>0</v>
      </c>
      <c r="AB61" s="26">
        <f t="shared" si="13"/>
        <v>0</v>
      </c>
      <c r="AC61" s="26">
        <f t="shared" si="14"/>
        <v>0</v>
      </c>
      <c r="AD61" s="26">
        <f t="shared" si="15"/>
        <v>0</v>
      </c>
      <c r="AE61" s="26">
        <f t="shared" si="16"/>
        <v>0</v>
      </c>
      <c r="AF61" s="26">
        <f t="shared" si="17"/>
        <v>0</v>
      </c>
      <c r="AG61" s="26">
        <f t="shared" si="18"/>
        <v>0</v>
      </c>
      <c r="AH61" s="26">
        <f t="shared" si="19"/>
        <v>0</v>
      </c>
      <c r="AI61" s="26"/>
      <c r="AJ61" s="1">
        <f t="shared" si="20"/>
        <v>0</v>
      </c>
      <c r="AK61" s="1">
        <f t="shared" si="21"/>
        <v>0</v>
      </c>
      <c r="AL61" s="1">
        <f t="shared" si="22"/>
        <v>0</v>
      </c>
    </row>
    <row r="62" spans="1:38" ht="20.100000000000001" customHeight="1" x14ac:dyDescent="0.25">
      <c r="A62" s="29">
        <f>IF(Table1[[#This Row],[Sr.No.]]="","",Table1[[#This Row],[Sr.No.]])</f>
        <v>57</v>
      </c>
      <c r="B62" s="30" t="str">
        <f>IF(Table1[[#This Row],[Name of Employee]]="","",Table1[[#This Row],[Name of Employee]])</f>
        <v>B</v>
      </c>
      <c r="C62" s="29" t="str">
        <f>IF(IF(Master!T62="","",Master!T62)=0,"",IF(Master!T62="","",Master!T62))</f>
        <v/>
      </c>
      <c r="D62" s="17"/>
      <c r="E62" s="17">
        <v>50000</v>
      </c>
      <c r="F62" s="17"/>
      <c r="G62" s="17"/>
      <c r="H62" s="29">
        <f t="shared" si="0"/>
        <v>-50000</v>
      </c>
      <c r="I62" s="17"/>
      <c r="J62" s="42" t="str">
        <f t="shared" si="1"/>
        <v/>
      </c>
      <c r="K62" s="17"/>
      <c r="L62" s="17"/>
      <c r="M62" s="29">
        <f t="shared" si="2"/>
        <v>-50000</v>
      </c>
      <c r="N62" s="29">
        <f t="shared" si="3"/>
        <v>0</v>
      </c>
      <c r="O62" s="29">
        <f t="shared" si="4"/>
        <v>0</v>
      </c>
      <c r="P62" s="29">
        <f t="shared" si="5"/>
        <v>0</v>
      </c>
      <c r="Q62" s="29">
        <f t="shared" si="6"/>
        <v>0</v>
      </c>
      <c r="R62" s="19"/>
      <c r="S62" s="26"/>
      <c r="T62" s="26">
        <f t="shared" si="7"/>
        <v>0</v>
      </c>
      <c r="U62" s="26">
        <f t="shared" si="8"/>
        <v>0</v>
      </c>
      <c r="V62" s="26">
        <f>Master!S62</f>
        <v>0</v>
      </c>
      <c r="W62" s="26">
        <f t="shared" si="9"/>
        <v>0</v>
      </c>
      <c r="X62" s="26">
        <f t="shared" si="23"/>
        <v>0</v>
      </c>
      <c r="Y62" s="26">
        <f t="shared" si="10"/>
        <v>0</v>
      </c>
      <c r="Z62" s="26">
        <f t="shared" si="11"/>
        <v>0</v>
      </c>
      <c r="AA62" s="26">
        <f t="shared" si="12"/>
        <v>0</v>
      </c>
      <c r="AB62" s="26">
        <f t="shared" si="13"/>
        <v>0</v>
      </c>
      <c r="AC62" s="26">
        <f t="shared" si="14"/>
        <v>0</v>
      </c>
      <c r="AD62" s="26">
        <f t="shared" si="15"/>
        <v>0</v>
      </c>
      <c r="AE62" s="26">
        <f t="shared" si="16"/>
        <v>0</v>
      </c>
      <c r="AF62" s="26">
        <f t="shared" si="17"/>
        <v>0</v>
      </c>
      <c r="AG62" s="26">
        <f t="shared" si="18"/>
        <v>0</v>
      </c>
      <c r="AH62" s="26">
        <f t="shared" si="19"/>
        <v>0</v>
      </c>
      <c r="AI62" s="26"/>
      <c r="AJ62" s="1">
        <f t="shared" si="20"/>
        <v>0</v>
      </c>
      <c r="AK62" s="1">
        <f t="shared" si="21"/>
        <v>0</v>
      </c>
      <c r="AL62" s="1">
        <f t="shared" si="22"/>
        <v>0</v>
      </c>
    </row>
    <row r="63" spans="1:38" ht="20.100000000000001" customHeight="1" x14ac:dyDescent="0.25">
      <c r="A63" s="29">
        <f>IF(Table1[[#This Row],[Sr.No.]]="","",Table1[[#This Row],[Sr.No.]])</f>
        <v>58</v>
      </c>
      <c r="B63" s="30" t="str">
        <f>IF(Table1[[#This Row],[Name of Employee]]="","",Table1[[#This Row],[Name of Employee]])</f>
        <v>C</v>
      </c>
      <c r="C63" s="29" t="str">
        <f>IF(IF(Master!T63="","",Master!T63)=0,"",IF(Master!T63="","",Master!T63))</f>
        <v/>
      </c>
      <c r="D63" s="17"/>
      <c r="E63" s="17">
        <v>50000</v>
      </c>
      <c r="F63" s="17"/>
      <c r="G63" s="17"/>
      <c r="H63" s="29">
        <f t="shared" si="0"/>
        <v>-50000</v>
      </c>
      <c r="I63" s="17"/>
      <c r="J63" s="42" t="str">
        <f t="shared" si="1"/>
        <v/>
      </c>
      <c r="K63" s="17"/>
      <c r="L63" s="17"/>
      <c r="M63" s="29">
        <f t="shared" si="2"/>
        <v>-50000</v>
      </c>
      <c r="N63" s="29">
        <f t="shared" si="3"/>
        <v>0</v>
      </c>
      <c r="O63" s="29">
        <f t="shared" si="4"/>
        <v>0</v>
      </c>
      <c r="P63" s="29">
        <f t="shared" si="5"/>
        <v>0</v>
      </c>
      <c r="Q63" s="29">
        <f t="shared" si="6"/>
        <v>0</v>
      </c>
      <c r="R63" s="19"/>
      <c r="S63" s="26"/>
      <c r="T63" s="26">
        <f t="shared" si="7"/>
        <v>0</v>
      </c>
      <c r="U63" s="26">
        <f t="shared" si="8"/>
        <v>0</v>
      </c>
      <c r="V63" s="26">
        <f>Master!S63</f>
        <v>0</v>
      </c>
      <c r="W63" s="26">
        <f t="shared" si="9"/>
        <v>0</v>
      </c>
      <c r="X63" s="26">
        <f t="shared" si="23"/>
        <v>0</v>
      </c>
      <c r="Y63" s="26">
        <f t="shared" si="10"/>
        <v>0</v>
      </c>
      <c r="Z63" s="26">
        <f t="shared" si="11"/>
        <v>0</v>
      </c>
      <c r="AA63" s="26">
        <f t="shared" si="12"/>
        <v>0</v>
      </c>
      <c r="AB63" s="26">
        <f t="shared" si="13"/>
        <v>0</v>
      </c>
      <c r="AC63" s="26">
        <f t="shared" si="14"/>
        <v>0</v>
      </c>
      <c r="AD63" s="26">
        <f t="shared" si="15"/>
        <v>0</v>
      </c>
      <c r="AE63" s="26">
        <f t="shared" si="16"/>
        <v>0</v>
      </c>
      <c r="AF63" s="26">
        <f t="shared" si="17"/>
        <v>0</v>
      </c>
      <c r="AG63" s="26">
        <f t="shared" si="18"/>
        <v>0</v>
      </c>
      <c r="AH63" s="26">
        <f t="shared" si="19"/>
        <v>0</v>
      </c>
      <c r="AI63" s="26"/>
      <c r="AJ63" s="1">
        <f t="shared" si="20"/>
        <v>0</v>
      </c>
      <c r="AK63" s="1">
        <f t="shared" si="21"/>
        <v>0</v>
      </c>
      <c r="AL63" s="1">
        <f t="shared" si="22"/>
        <v>0</v>
      </c>
    </row>
    <row r="64" spans="1:38" ht="20.100000000000001" customHeight="1" x14ac:dyDescent="0.25">
      <c r="A64" s="29">
        <f>IF(Table1[[#This Row],[Sr.No.]]="","",Table1[[#This Row],[Sr.No.]])</f>
        <v>59</v>
      </c>
      <c r="B64" s="30" t="str">
        <f>IF(Table1[[#This Row],[Name of Employee]]="","",Table1[[#This Row],[Name of Employee]])</f>
        <v>D</v>
      </c>
      <c r="C64" s="29" t="str">
        <f>IF(IF(Master!T64="","",Master!T64)=0,"",IF(Master!T64="","",Master!T64))</f>
        <v/>
      </c>
      <c r="D64" s="17"/>
      <c r="E64" s="17">
        <v>50000</v>
      </c>
      <c r="F64" s="17"/>
      <c r="G64" s="17"/>
      <c r="H64" s="29">
        <f t="shared" si="0"/>
        <v>-50000</v>
      </c>
      <c r="I64" s="17"/>
      <c r="J64" s="42" t="str">
        <f t="shared" si="1"/>
        <v/>
      </c>
      <c r="K64" s="17"/>
      <c r="L64" s="17"/>
      <c r="M64" s="29">
        <f t="shared" si="2"/>
        <v>-50000</v>
      </c>
      <c r="N64" s="29">
        <f t="shared" si="3"/>
        <v>0</v>
      </c>
      <c r="O64" s="29">
        <f t="shared" si="4"/>
        <v>0</v>
      </c>
      <c r="P64" s="29">
        <f t="shared" si="5"/>
        <v>0</v>
      </c>
      <c r="Q64" s="29">
        <f t="shared" si="6"/>
        <v>0</v>
      </c>
      <c r="R64" s="19"/>
      <c r="S64" s="26"/>
      <c r="T64" s="26">
        <f t="shared" si="7"/>
        <v>0</v>
      </c>
      <c r="U64" s="26">
        <f t="shared" si="8"/>
        <v>0</v>
      </c>
      <c r="V64" s="26">
        <f>Master!S64</f>
        <v>0</v>
      </c>
      <c r="W64" s="26">
        <f t="shared" si="9"/>
        <v>0</v>
      </c>
      <c r="X64" s="26">
        <f t="shared" si="23"/>
        <v>0</v>
      </c>
      <c r="Y64" s="26">
        <f t="shared" si="10"/>
        <v>0</v>
      </c>
      <c r="Z64" s="26">
        <f t="shared" si="11"/>
        <v>0</v>
      </c>
      <c r="AA64" s="26">
        <f t="shared" si="12"/>
        <v>0</v>
      </c>
      <c r="AB64" s="26">
        <f t="shared" si="13"/>
        <v>0</v>
      </c>
      <c r="AC64" s="26">
        <f t="shared" si="14"/>
        <v>0</v>
      </c>
      <c r="AD64" s="26">
        <f t="shared" si="15"/>
        <v>0</v>
      </c>
      <c r="AE64" s="26">
        <f t="shared" si="16"/>
        <v>0</v>
      </c>
      <c r="AF64" s="26">
        <f t="shared" si="17"/>
        <v>0</v>
      </c>
      <c r="AG64" s="26">
        <f t="shared" si="18"/>
        <v>0</v>
      </c>
      <c r="AH64" s="26">
        <f t="shared" si="19"/>
        <v>0</v>
      </c>
      <c r="AI64" s="26"/>
      <c r="AJ64" s="1">
        <f t="shared" si="20"/>
        <v>0</v>
      </c>
      <c r="AK64" s="1">
        <f t="shared" si="21"/>
        <v>0</v>
      </c>
      <c r="AL64" s="1">
        <f t="shared" si="22"/>
        <v>0</v>
      </c>
    </row>
    <row r="65" spans="1:38" ht="20.100000000000001" customHeight="1" x14ac:dyDescent="0.25">
      <c r="A65" s="29">
        <f>IF(Table1[[#This Row],[Sr.No.]]="","",Table1[[#This Row],[Sr.No.]])</f>
        <v>60</v>
      </c>
      <c r="B65" s="30" t="str">
        <f>IF(Table1[[#This Row],[Name of Employee]]="","",Table1[[#This Row],[Name of Employee]])</f>
        <v>E</v>
      </c>
      <c r="C65" s="29" t="str">
        <f>IF(IF(Master!T65="","",Master!T65)=0,"",IF(Master!T65="","",Master!T65))</f>
        <v/>
      </c>
      <c r="D65" s="17"/>
      <c r="E65" s="17">
        <v>50000</v>
      </c>
      <c r="F65" s="17"/>
      <c r="G65" s="17"/>
      <c r="H65" s="29">
        <f t="shared" si="0"/>
        <v>-50000</v>
      </c>
      <c r="I65" s="17"/>
      <c r="J65" s="42" t="str">
        <f t="shared" si="1"/>
        <v/>
      </c>
      <c r="K65" s="17"/>
      <c r="L65" s="17"/>
      <c r="M65" s="29">
        <f t="shared" si="2"/>
        <v>-50000</v>
      </c>
      <c r="N65" s="29">
        <f t="shared" si="3"/>
        <v>0</v>
      </c>
      <c r="O65" s="29">
        <f t="shared" si="4"/>
        <v>0</v>
      </c>
      <c r="P65" s="29">
        <f t="shared" si="5"/>
        <v>0</v>
      </c>
      <c r="Q65" s="29">
        <f t="shared" si="6"/>
        <v>0</v>
      </c>
      <c r="R65" s="19"/>
      <c r="S65" s="26"/>
      <c r="T65" s="26">
        <f t="shared" si="7"/>
        <v>0</v>
      </c>
      <c r="U65" s="26">
        <f t="shared" si="8"/>
        <v>0</v>
      </c>
      <c r="V65" s="26">
        <f>Master!S65</f>
        <v>0</v>
      </c>
      <c r="W65" s="26">
        <f t="shared" si="9"/>
        <v>0</v>
      </c>
      <c r="X65" s="26">
        <f t="shared" si="23"/>
        <v>0</v>
      </c>
      <c r="Y65" s="26">
        <f t="shared" si="10"/>
        <v>0</v>
      </c>
      <c r="Z65" s="26">
        <f t="shared" si="11"/>
        <v>0</v>
      </c>
      <c r="AA65" s="26">
        <f t="shared" si="12"/>
        <v>0</v>
      </c>
      <c r="AB65" s="26">
        <f t="shared" si="13"/>
        <v>0</v>
      </c>
      <c r="AC65" s="26">
        <f t="shared" si="14"/>
        <v>0</v>
      </c>
      <c r="AD65" s="26">
        <f t="shared" si="15"/>
        <v>0</v>
      </c>
      <c r="AE65" s="26">
        <f t="shared" si="16"/>
        <v>0</v>
      </c>
      <c r="AF65" s="26">
        <f t="shared" si="17"/>
        <v>0</v>
      </c>
      <c r="AG65" s="26">
        <f t="shared" si="18"/>
        <v>0</v>
      </c>
      <c r="AH65" s="26">
        <f t="shared" si="19"/>
        <v>0</v>
      </c>
      <c r="AI65" s="26"/>
      <c r="AJ65" s="1">
        <f t="shared" si="20"/>
        <v>0</v>
      </c>
      <c r="AK65" s="1">
        <f t="shared" si="21"/>
        <v>0</v>
      </c>
      <c r="AL65" s="1">
        <f t="shared" si="22"/>
        <v>0</v>
      </c>
    </row>
    <row r="66" spans="1:38" ht="20.100000000000001" customHeight="1" x14ac:dyDescent="0.25">
      <c r="A66" s="29">
        <f>IF(Table1[[#This Row],[Sr.No.]]="","",Table1[[#This Row],[Sr.No.]])</f>
        <v>61</v>
      </c>
      <c r="B66" s="30" t="str">
        <f>IF(Table1[[#This Row],[Name of Employee]]="","",Table1[[#This Row],[Name of Employee]])</f>
        <v>F</v>
      </c>
      <c r="C66" s="29" t="str">
        <f>IF(IF(Master!T66="","",Master!T66)=0,"",IF(Master!T66="","",Master!T66))</f>
        <v/>
      </c>
      <c r="D66" s="17"/>
      <c r="E66" s="17">
        <v>50000</v>
      </c>
      <c r="F66" s="17"/>
      <c r="G66" s="17"/>
      <c r="H66" s="29">
        <f t="shared" si="0"/>
        <v>-50000</v>
      </c>
      <c r="I66" s="17"/>
      <c r="J66" s="42" t="str">
        <f t="shared" si="1"/>
        <v/>
      </c>
      <c r="K66" s="17"/>
      <c r="L66" s="17"/>
      <c r="M66" s="29">
        <f t="shared" si="2"/>
        <v>-50000</v>
      </c>
      <c r="N66" s="29">
        <f t="shared" si="3"/>
        <v>0</v>
      </c>
      <c r="O66" s="29">
        <f t="shared" si="4"/>
        <v>0</v>
      </c>
      <c r="P66" s="29">
        <f t="shared" si="5"/>
        <v>0</v>
      </c>
      <c r="Q66" s="29">
        <f t="shared" si="6"/>
        <v>0</v>
      </c>
      <c r="R66" s="19"/>
      <c r="S66" s="26"/>
      <c r="T66" s="26">
        <f t="shared" si="7"/>
        <v>0</v>
      </c>
      <c r="U66" s="26">
        <f t="shared" si="8"/>
        <v>0</v>
      </c>
      <c r="V66" s="26">
        <f>Master!S66</f>
        <v>0</v>
      </c>
      <c r="W66" s="26">
        <f t="shared" si="9"/>
        <v>0</v>
      </c>
      <c r="X66" s="26">
        <f t="shared" si="23"/>
        <v>0</v>
      </c>
      <c r="Y66" s="26">
        <f t="shared" si="10"/>
        <v>0</v>
      </c>
      <c r="Z66" s="26">
        <f t="shared" si="11"/>
        <v>0</v>
      </c>
      <c r="AA66" s="26">
        <f t="shared" si="12"/>
        <v>0</v>
      </c>
      <c r="AB66" s="26">
        <f t="shared" si="13"/>
        <v>0</v>
      </c>
      <c r="AC66" s="26">
        <f t="shared" si="14"/>
        <v>0</v>
      </c>
      <c r="AD66" s="26">
        <f t="shared" si="15"/>
        <v>0</v>
      </c>
      <c r="AE66" s="26">
        <f t="shared" si="16"/>
        <v>0</v>
      </c>
      <c r="AF66" s="26">
        <f t="shared" si="17"/>
        <v>0</v>
      </c>
      <c r="AG66" s="26">
        <f t="shared" si="18"/>
        <v>0</v>
      </c>
      <c r="AH66" s="26">
        <f t="shared" si="19"/>
        <v>0</v>
      </c>
      <c r="AI66" s="26"/>
      <c r="AJ66" s="1">
        <f t="shared" si="20"/>
        <v>0</v>
      </c>
      <c r="AK66" s="1">
        <f t="shared" si="21"/>
        <v>0</v>
      </c>
      <c r="AL66" s="1">
        <f t="shared" si="22"/>
        <v>0</v>
      </c>
    </row>
    <row r="67" spans="1:38" ht="20.100000000000001" customHeight="1" x14ac:dyDescent="0.25">
      <c r="A67" s="29">
        <f>IF(Table1[[#This Row],[Sr.No.]]="","",Table1[[#This Row],[Sr.No.]])</f>
        <v>62</v>
      </c>
      <c r="B67" s="30" t="str">
        <f>IF(Table1[[#This Row],[Name of Employee]]="","",Table1[[#This Row],[Name of Employee]])</f>
        <v>G</v>
      </c>
      <c r="C67" s="29" t="str">
        <f>IF(IF(Master!T67="","",Master!T67)=0,"",IF(Master!T67="","",Master!T67))</f>
        <v/>
      </c>
      <c r="D67" s="17"/>
      <c r="E67" s="17">
        <v>50000</v>
      </c>
      <c r="F67" s="17"/>
      <c r="G67" s="17"/>
      <c r="H67" s="29">
        <f t="shared" si="0"/>
        <v>-50000</v>
      </c>
      <c r="I67" s="17"/>
      <c r="J67" s="42" t="str">
        <f t="shared" si="1"/>
        <v/>
      </c>
      <c r="K67" s="17"/>
      <c r="L67" s="17"/>
      <c r="M67" s="29">
        <f t="shared" si="2"/>
        <v>-50000</v>
      </c>
      <c r="N67" s="29">
        <f t="shared" si="3"/>
        <v>0</v>
      </c>
      <c r="O67" s="29">
        <f t="shared" si="4"/>
        <v>0</v>
      </c>
      <c r="P67" s="29">
        <f t="shared" si="5"/>
        <v>0</v>
      </c>
      <c r="Q67" s="29">
        <f t="shared" si="6"/>
        <v>0</v>
      </c>
      <c r="R67" s="19"/>
      <c r="S67" s="26"/>
      <c r="T67" s="26">
        <f t="shared" si="7"/>
        <v>0</v>
      </c>
      <c r="U67" s="26">
        <f t="shared" si="8"/>
        <v>0</v>
      </c>
      <c r="V67" s="26">
        <f>Master!S67</f>
        <v>0</v>
      </c>
      <c r="W67" s="26">
        <f t="shared" si="9"/>
        <v>0</v>
      </c>
      <c r="X67" s="26">
        <f t="shared" si="23"/>
        <v>0</v>
      </c>
      <c r="Y67" s="26">
        <f t="shared" si="10"/>
        <v>0</v>
      </c>
      <c r="Z67" s="26">
        <f t="shared" si="11"/>
        <v>0</v>
      </c>
      <c r="AA67" s="26">
        <f t="shared" si="12"/>
        <v>0</v>
      </c>
      <c r="AB67" s="26">
        <f t="shared" si="13"/>
        <v>0</v>
      </c>
      <c r="AC67" s="26">
        <f t="shared" si="14"/>
        <v>0</v>
      </c>
      <c r="AD67" s="26">
        <f t="shared" si="15"/>
        <v>0</v>
      </c>
      <c r="AE67" s="26">
        <f t="shared" si="16"/>
        <v>0</v>
      </c>
      <c r="AF67" s="26">
        <f t="shared" si="17"/>
        <v>0</v>
      </c>
      <c r="AG67" s="26">
        <f t="shared" si="18"/>
        <v>0</v>
      </c>
      <c r="AH67" s="26">
        <f t="shared" si="19"/>
        <v>0</v>
      </c>
      <c r="AI67" s="26"/>
      <c r="AJ67" s="1">
        <f t="shared" si="20"/>
        <v>0</v>
      </c>
      <c r="AK67" s="1">
        <f t="shared" si="21"/>
        <v>0</v>
      </c>
      <c r="AL67" s="1">
        <f t="shared" si="22"/>
        <v>0</v>
      </c>
    </row>
    <row r="68" spans="1:38" ht="20.100000000000001" customHeight="1" x14ac:dyDescent="0.25">
      <c r="A68" s="29">
        <f>IF(Table1[[#This Row],[Sr.No.]]="","",Table1[[#This Row],[Sr.No.]])</f>
        <v>63</v>
      </c>
      <c r="B68" s="30" t="str">
        <f>IF(Table1[[#This Row],[Name of Employee]]="","",Table1[[#This Row],[Name of Employee]])</f>
        <v>H</v>
      </c>
      <c r="C68" s="29" t="str">
        <f>IF(IF(Master!T68="","",Master!T68)=0,"",IF(Master!T68="","",Master!T68))</f>
        <v/>
      </c>
      <c r="D68" s="17"/>
      <c r="E68" s="17">
        <v>50000</v>
      </c>
      <c r="F68" s="17"/>
      <c r="G68" s="17"/>
      <c r="H68" s="29">
        <f t="shared" si="0"/>
        <v>-50000</v>
      </c>
      <c r="I68" s="17"/>
      <c r="J68" s="42" t="str">
        <f t="shared" si="1"/>
        <v/>
      </c>
      <c r="K68" s="17"/>
      <c r="L68" s="17"/>
      <c r="M68" s="29">
        <f t="shared" si="2"/>
        <v>-50000</v>
      </c>
      <c r="N68" s="29">
        <f t="shared" si="3"/>
        <v>0</v>
      </c>
      <c r="O68" s="29">
        <f t="shared" si="4"/>
        <v>0</v>
      </c>
      <c r="P68" s="29">
        <f t="shared" si="5"/>
        <v>0</v>
      </c>
      <c r="Q68" s="29">
        <f t="shared" si="6"/>
        <v>0</v>
      </c>
      <c r="R68" s="19"/>
      <c r="S68" s="26"/>
      <c r="T68" s="26">
        <f t="shared" si="7"/>
        <v>0</v>
      </c>
      <c r="U68" s="26">
        <f t="shared" si="8"/>
        <v>0</v>
      </c>
      <c r="V68" s="26">
        <f>Master!S68</f>
        <v>0</v>
      </c>
      <c r="W68" s="26">
        <f t="shared" si="9"/>
        <v>0</v>
      </c>
      <c r="X68" s="26">
        <f t="shared" si="23"/>
        <v>0</v>
      </c>
      <c r="Y68" s="26">
        <f t="shared" si="10"/>
        <v>0</v>
      </c>
      <c r="Z68" s="26">
        <f t="shared" si="11"/>
        <v>0</v>
      </c>
      <c r="AA68" s="26">
        <f t="shared" si="12"/>
        <v>0</v>
      </c>
      <c r="AB68" s="26">
        <f t="shared" si="13"/>
        <v>0</v>
      </c>
      <c r="AC68" s="26">
        <f t="shared" si="14"/>
        <v>0</v>
      </c>
      <c r="AD68" s="26">
        <f t="shared" si="15"/>
        <v>0</v>
      </c>
      <c r="AE68" s="26">
        <f t="shared" si="16"/>
        <v>0</v>
      </c>
      <c r="AF68" s="26">
        <f t="shared" si="17"/>
        <v>0</v>
      </c>
      <c r="AG68" s="26">
        <f t="shared" si="18"/>
        <v>0</v>
      </c>
      <c r="AH68" s="26">
        <f t="shared" si="19"/>
        <v>0</v>
      </c>
      <c r="AI68" s="26"/>
      <c r="AJ68" s="1">
        <f t="shared" si="20"/>
        <v>0</v>
      </c>
      <c r="AK68" s="1">
        <f t="shared" si="21"/>
        <v>0</v>
      </c>
      <c r="AL68" s="1">
        <f t="shared" si="22"/>
        <v>0</v>
      </c>
    </row>
    <row r="69" spans="1:38" ht="20.100000000000001" customHeight="1" x14ac:dyDescent="0.25">
      <c r="A69" s="29">
        <f>IF(Table1[[#This Row],[Sr.No.]]="","",Table1[[#This Row],[Sr.No.]])</f>
        <v>64</v>
      </c>
      <c r="B69" s="30" t="str">
        <f>IF(Table1[[#This Row],[Name of Employee]]="","",Table1[[#This Row],[Name of Employee]])</f>
        <v>I</v>
      </c>
      <c r="C69" s="29" t="str">
        <f>IF(IF(Master!T69="","",Master!T69)=0,"",IF(Master!T69="","",Master!T69))</f>
        <v/>
      </c>
      <c r="D69" s="17"/>
      <c r="E69" s="17">
        <v>50000</v>
      </c>
      <c r="F69" s="17"/>
      <c r="G69" s="17"/>
      <c r="H69" s="29">
        <f t="shared" si="0"/>
        <v>-50000</v>
      </c>
      <c r="I69" s="17"/>
      <c r="J69" s="42" t="str">
        <f t="shared" si="1"/>
        <v/>
      </c>
      <c r="K69" s="17"/>
      <c r="L69" s="17"/>
      <c r="M69" s="29">
        <f t="shared" si="2"/>
        <v>-50000</v>
      </c>
      <c r="N69" s="29">
        <f t="shared" si="3"/>
        <v>0</v>
      </c>
      <c r="O69" s="29">
        <f t="shared" si="4"/>
        <v>0</v>
      </c>
      <c r="P69" s="29">
        <f t="shared" si="5"/>
        <v>0</v>
      </c>
      <c r="Q69" s="29">
        <f t="shared" si="6"/>
        <v>0</v>
      </c>
      <c r="R69" s="19"/>
      <c r="S69" s="26"/>
      <c r="T69" s="26">
        <f t="shared" si="7"/>
        <v>0</v>
      </c>
      <c r="U69" s="26">
        <f t="shared" si="8"/>
        <v>0</v>
      </c>
      <c r="V69" s="26">
        <f>Master!S69</f>
        <v>0</v>
      </c>
      <c r="W69" s="26">
        <f t="shared" si="9"/>
        <v>0</v>
      </c>
      <c r="X69" s="26">
        <f t="shared" si="23"/>
        <v>0</v>
      </c>
      <c r="Y69" s="26">
        <f t="shared" si="10"/>
        <v>0</v>
      </c>
      <c r="Z69" s="26">
        <f t="shared" si="11"/>
        <v>0</v>
      </c>
      <c r="AA69" s="26">
        <f t="shared" si="12"/>
        <v>0</v>
      </c>
      <c r="AB69" s="26">
        <f t="shared" si="13"/>
        <v>0</v>
      </c>
      <c r="AC69" s="26">
        <f t="shared" si="14"/>
        <v>0</v>
      </c>
      <c r="AD69" s="26">
        <f t="shared" si="15"/>
        <v>0</v>
      </c>
      <c r="AE69" s="26">
        <f t="shared" si="16"/>
        <v>0</v>
      </c>
      <c r="AF69" s="26">
        <f t="shared" si="17"/>
        <v>0</v>
      </c>
      <c r="AG69" s="26">
        <f t="shared" si="18"/>
        <v>0</v>
      </c>
      <c r="AH69" s="26">
        <f t="shared" si="19"/>
        <v>0</v>
      </c>
      <c r="AI69" s="26"/>
      <c r="AJ69" s="1">
        <f t="shared" si="20"/>
        <v>0</v>
      </c>
      <c r="AK69" s="1">
        <f t="shared" si="21"/>
        <v>0</v>
      </c>
      <c r="AL69" s="1">
        <f t="shared" si="22"/>
        <v>0</v>
      </c>
    </row>
    <row r="70" spans="1:38" ht="20.100000000000001" customHeight="1" x14ac:dyDescent="0.25">
      <c r="A70" s="29">
        <f>IF(Table1[[#This Row],[Sr.No.]]="","",Table1[[#This Row],[Sr.No.]])</f>
        <v>65</v>
      </c>
      <c r="B70" s="30" t="str">
        <f>IF(Table1[[#This Row],[Name of Employee]]="","",Table1[[#This Row],[Name of Employee]])</f>
        <v>J</v>
      </c>
      <c r="C70" s="29" t="str">
        <f>IF(IF(Master!T70="","",Master!T70)=0,"",IF(Master!T70="","",Master!T70))</f>
        <v/>
      </c>
      <c r="D70" s="17"/>
      <c r="E70" s="17">
        <v>50000</v>
      </c>
      <c r="F70" s="17"/>
      <c r="G70" s="17"/>
      <c r="H70" s="29">
        <f t="shared" si="0"/>
        <v>-50000</v>
      </c>
      <c r="I70" s="17"/>
      <c r="J70" s="42" t="str">
        <f t="shared" si="1"/>
        <v/>
      </c>
      <c r="K70" s="17"/>
      <c r="L70" s="17"/>
      <c r="M70" s="29">
        <f t="shared" si="2"/>
        <v>-50000</v>
      </c>
      <c r="N70" s="29">
        <f t="shared" si="3"/>
        <v>0</v>
      </c>
      <c r="O70" s="29">
        <f t="shared" si="4"/>
        <v>0</v>
      </c>
      <c r="P70" s="29">
        <f t="shared" si="5"/>
        <v>0</v>
      </c>
      <c r="Q70" s="29">
        <f t="shared" si="6"/>
        <v>0</v>
      </c>
      <c r="R70" s="19"/>
      <c r="S70" s="26"/>
      <c r="T70" s="26">
        <f t="shared" si="7"/>
        <v>0</v>
      </c>
      <c r="U70" s="26">
        <f t="shared" si="8"/>
        <v>0</v>
      </c>
      <c r="V70" s="26">
        <f>Master!S70</f>
        <v>0</v>
      </c>
      <c r="W70" s="26">
        <f t="shared" si="9"/>
        <v>0</v>
      </c>
      <c r="X70" s="26">
        <f t="shared" si="23"/>
        <v>0</v>
      </c>
      <c r="Y70" s="26">
        <f t="shared" si="10"/>
        <v>0</v>
      </c>
      <c r="Z70" s="26">
        <f t="shared" si="11"/>
        <v>0</v>
      </c>
      <c r="AA70" s="26">
        <f t="shared" si="12"/>
        <v>0</v>
      </c>
      <c r="AB70" s="26">
        <f t="shared" si="13"/>
        <v>0</v>
      </c>
      <c r="AC70" s="26">
        <f t="shared" si="14"/>
        <v>0</v>
      </c>
      <c r="AD70" s="26">
        <f t="shared" si="15"/>
        <v>0</v>
      </c>
      <c r="AE70" s="26">
        <f t="shared" si="16"/>
        <v>0</v>
      </c>
      <c r="AF70" s="26">
        <f t="shared" si="17"/>
        <v>0</v>
      </c>
      <c r="AG70" s="26">
        <f t="shared" si="18"/>
        <v>0</v>
      </c>
      <c r="AH70" s="26">
        <f t="shared" si="19"/>
        <v>0</v>
      </c>
      <c r="AI70" s="26"/>
      <c r="AJ70" s="1">
        <f t="shared" si="20"/>
        <v>0</v>
      </c>
      <c r="AK70" s="1">
        <f t="shared" si="21"/>
        <v>0</v>
      </c>
      <c r="AL70" s="1">
        <f t="shared" si="22"/>
        <v>0</v>
      </c>
    </row>
    <row r="71" spans="1:38" ht="20.100000000000001" customHeight="1" x14ac:dyDescent="0.25">
      <c r="A71" s="29">
        <f>IF(Table1[[#This Row],[Sr.No.]]="","",Table1[[#This Row],[Sr.No.]])</f>
        <v>66</v>
      </c>
      <c r="B71" s="30" t="str">
        <f>IF(Table1[[#This Row],[Name of Employee]]="","",Table1[[#This Row],[Name of Employee]])</f>
        <v>K</v>
      </c>
      <c r="C71" s="29" t="str">
        <f>IF(IF(Master!T71="","",Master!T71)=0,"",IF(Master!T71="","",Master!T71))</f>
        <v/>
      </c>
      <c r="D71" s="17"/>
      <c r="E71" s="17">
        <v>50000</v>
      </c>
      <c r="F71" s="17"/>
      <c r="G71" s="17"/>
      <c r="H71" s="29">
        <f t="shared" ref="H71:H134" si="24">SUM(C71,G71)-SUM(D71:F71)</f>
        <v>-50000</v>
      </c>
      <c r="I71" s="17"/>
      <c r="J71" s="42" t="str">
        <f t="shared" ref="J71:J134" si="25">IF(V71=0,"",V71)</f>
        <v/>
      </c>
      <c r="K71" s="17"/>
      <c r="L71" s="17"/>
      <c r="M71" s="29">
        <f t="shared" ref="M71:M134" si="26">ROUND(H71-SUM(I71:L71),-1)</f>
        <v>-50000</v>
      </c>
      <c r="N71" s="29">
        <f t="shared" ref="N71:N134" si="27">SUM(AJ71:AL71)</f>
        <v>0</v>
      </c>
      <c r="O71" s="29">
        <f t="shared" ref="O71:O134" si="28">IF(M71&gt;500000,0,IF(AJ71&lt;12501,AJ71,12500))</f>
        <v>0</v>
      </c>
      <c r="P71" s="29">
        <f t="shared" ref="P71:P134" si="29">N71-O71</f>
        <v>0</v>
      </c>
      <c r="Q71" s="29">
        <f t="shared" ref="Q71:Q134" si="30">ROUND(P71*0.04,0)</f>
        <v>0</v>
      </c>
      <c r="R71" s="19"/>
      <c r="S71" s="26"/>
      <c r="T71" s="26">
        <f t="shared" ref="T71:T134" si="31">SUM(P71:Q71)</f>
        <v>0</v>
      </c>
      <c r="U71" s="26">
        <f t="shared" ref="U71:U134" si="32">SUM(C71,G71)-D71</f>
        <v>0</v>
      </c>
      <c r="V71" s="26">
        <f>Master!S71</f>
        <v>0</v>
      </c>
      <c r="W71" s="26">
        <f t="shared" ref="W71:W134" si="33">ROUND(U71-V71,-1)</f>
        <v>0</v>
      </c>
      <c r="X71" s="26">
        <f t="shared" ref="X71:X134" si="34">ROUND(IF(U66="NO",IF(W71&lt;250001,0,IF(W71&gt;500000,12500,((W71-250000)*0.05))),IF(W71&lt;300001,0,IF(W71&gt;500000,10000,((W71-300000)*0.05)))),0)</f>
        <v>0</v>
      </c>
      <c r="Y71" s="26">
        <f t="shared" ref="Y71:Y134" si="35">IF(W71&lt;500001,0,IF(W71&gt;750000,25000,((W71-500000)*0.1)))</f>
        <v>0</v>
      </c>
      <c r="Z71" s="26">
        <f t="shared" ref="Z71:Z134" si="36">IF(W71&lt;750001,0,IF(W71&gt;1000000,37500,((W71-750000)*0.15)))</f>
        <v>0</v>
      </c>
      <c r="AA71" s="26">
        <f t="shared" ref="AA71:AA134" si="37">IF(W71&lt;1000001,0,IF(W71&gt;1250000,50000,((W71-1000000)*0.2)))</f>
        <v>0</v>
      </c>
      <c r="AB71" s="26">
        <f t="shared" ref="AB71:AB134" si="38">IF(W71&lt;1250001,0,IF(W71&gt;1500000,62500,((W71-1250000)*0.25)))</f>
        <v>0</v>
      </c>
      <c r="AC71" s="26">
        <f t="shared" ref="AC71:AC134" si="39">IF(W71&lt;1500001,0,(W71-1500000)*0.3)</f>
        <v>0</v>
      </c>
      <c r="AD71" s="26">
        <f t="shared" ref="AD71:AD134" si="40">SUM(X71:AC71)</f>
        <v>0</v>
      </c>
      <c r="AE71" s="26">
        <f t="shared" ref="AE71:AE134" si="41">IF(W71&gt;500000,0,IF(X71&lt;12501,X71,12500))</f>
        <v>0</v>
      </c>
      <c r="AF71" s="26">
        <f t="shared" ref="AF71:AF134" si="42">AD71-AE71</f>
        <v>0</v>
      </c>
      <c r="AG71" s="26">
        <f t="shared" ref="AG71:AG134" si="43">ROUND(AF71*0.04,0)</f>
        <v>0</v>
      </c>
      <c r="AH71" s="26">
        <f t="shared" ref="AH71:AH134" si="44">SUM(AF71:AG71)</f>
        <v>0</v>
      </c>
      <c r="AI71" s="26"/>
      <c r="AJ71" s="1">
        <f t="shared" ref="AJ71:AJ134" si="45">ROUND(IF(M71&lt;250001,0,IF(M71&gt;500000,12500,((M71-250000)*0.05))),IF(M71&lt;300001,0,IF(M71&gt;500000,10000,((M71-300000)*0.05))))</f>
        <v>0</v>
      </c>
      <c r="AK71" s="1">
        <f t="shared" ref="AK71:AK134" si="46">IF(M71&lt;500001,0,IF(M71&gt;1000000,100000,((M71-500000)*0.2)))</f>
        <v>0</v>
      </c>
      <c r="AL71" s="1">
        <f t="shared" ref="AL71:AL134" si="47">IF(M71&lt;1000001,0,((M71-1000000)*0.3))</f>
        <v>0</v>
      </c>
    </row>
    <row r="72" spans="1:38" ht="20.100000000000001" customHeight="1" x14ac:dyDescent="0.25">
      <c r="A72" s="29">
        <f>IF(Table1[[#This Row],[Sr.No.]]="","",Table1[[#This Row],[Sr.No.]])</f>
        <v>67</v>
      </c>
      <c r="B72" s="30" t="str">
        <f>IF(Table1[[#This Row],[Name of Employee]]="","",Table1[[#This Row],[Name of Employee]])</f>
        <v>L</v>
      </c>
      <c r="C72" s="29" t="str">
        <f>IF(IF(Master!T72="","",Master!T72)=0,"",IF(Master!T72="","",Master!T72))</f>
        <v/>
      </c>
      <c r="D72" s="17"/>
      <c r="E72" s="17">
        <v>50000</v>
      </c>
      <c r="F72" s="17"/>
      <c r="G72" s="17"/>
      <c r="H72" s="29">
        <f t="shared" si="24"/>
        <v>-50000</v>
      </c>
      <c r="I72" s="17"/>
      <c r="J72" s="42" t="str">
        <f t="shared" si="25"/>
        <v/>
      </c>
      <c r="K72" s="17"/>
      <c r="L72" s="17"/>
      <c r="M72" s="29">
        <f t="shared" si="26"/>
        <v>-50000</v>
      </c>
      <c r="N72" s="29">
        <f t="shared" si="27"/>
        <v>0</v>
      </c>
      <c r="O72" s="29">
        <f t="shared" si="28"/>
        <v>0</v>
      </c>
      <c r="P72" s="29">
        <f t="shared" si="29"/>
        <v>0</v>
      </c>
      <c r="Q72" s="29">
        <f t="shared" si="30"/>
        <v>0</v>
      </c>
      <c r="R72" s="19"/>
      <c r="S72" s="26"/>
      <c r="T72" s="26">
        <f t="shared" si="31"/>
        <v>0</v>
      </c>
      <c r="U72" s="26">
        <f t="shared" si="32"/>
        <v>0</v>
      </c>
      <c r="V72" s="26">
        <f>Master!S72</f>
        <v>0</v>
      </c>
      <c r="W72" s="26">
        <f t="shared" si="33"/>
        <v>0</v>
      </c>
      <c r="X72" s="26">
        <f t="shared" si="34"/>
        <v>0</v>
      </c>
      <c r="Y72" s="26">
        <f t="shared" si="35"/>
        <v>0</v>
      </c>
      <c r="Z72" s="26">
        <f t="shared" si="36"/>
        <v>0</v>
      </c>
      <c r="AA72" s="26">
        <f t="shared" si="37"/>
        <v>0</v>
      </c>
      <c r="AB72" s="26">
        <f t="shared" si="38"/>
        <v>0</v>
      </c>
      <c r="AC72" s="26">
        <f t="shared" si="39"/>
        <v>0</v>
      </c>
      <c r="AD72" s="26">
        <f t="shared" si="40"/>
        <v>0</v>
      </c>
      <c r="AE72" s="26">
        <f t="shared" si="41"/>
        <v>0</v>
      </c>
      <c r="AF72" s="26">
        <f t="shared" si="42"/>
        <v>0</v>
      </c>
      <c r="AG72" s="26">
        <f t="shared" si="43"/>
        <v>0</v>
      </c>
      <c r="AH72" s="26">
        <f t="shared" si="44"/>
        <v>0</v>
      </c>
      <c r="AI72" s="26"/>
      <c r="AJ72" s="1">
        <f t="shared" si="45"/>
        <v>0</v>
      </c>
      <c r="AK72" s="1">
        <f t="shared" si="46"/>
        <v>0</v>
      </c>
      <c r="AL72" s="1">
        <f t="shared" si="47"/>
        <v>0</v>
      </c>
    </row>
    <row r="73" spans="1:38" ht="20.100000000000001" customHeight="1" x14ac:dyDescent="0.25">
      <c r="A73" s="29">
        <f>IF(Table1[[#This Row],[Sr.No.]]="","",Table1[[#This Row],[Sr.No.]])</f>
        <v>68</v>
      </c>
      <c r="B73" s="30" t="str">
        <f>IF(Table1[[#This Row],[Name of Employee]]="","",Table1[[#This Row],[Name of Employee]])</f>
        <v>M</v>
      </c>
      <c r="C73" s="29" t="str">
        <f>IF(IF(Master!T73="","",Master!T73)=0,"",IF(Master!T73="","",Master!T73))</f>
        <v/>
      </c>
      <c r="D73" s="17"/>
      <c r="E73" s="17">
        <v>50000</v>
      </c>
      <c r="F73" s="17"/>
      <c r="G73" s="17"/>
      <c r="H73" s="29">
        <f t="shared" si="24"/>
        <v>-50000</v>
      </c>
      <c r="I73" s="17"/>
      <c r="J73" s="42" t="str">
        <f t="shared" si="25"/>
        <v/>
      </c>
      <c r="K73" s="17"/>
      <c r="L73" s="17"/>
      <c r="M73" s="29">
        <f t="shared" si="26"/>
        <v>-50000</v>
      </c>
      <c r="N73" s="29">
        <f t="shared" si="27"/>
        <v>0</v>
      </c>
      <c r="O73" s="29">
        <f t="shared" si="28"/>
        <v>0</v>
      </c>
      <c r="P73" s="29">
        <f t="shared" si="29"/>
        <v>0</v>
      </c>
      <c r="Q73" s="29">
        <f t="shared" si="30"/>
        <v>0</v>
      </c>
      <c r="R73" s="19"/>
      <c r="S73" s="26"/>
      <c r="T73" s="26">
        <f t="shared" si="31"/>
        <v>0</v>
      </c>
      <c r="U73" s="26">
        <f t="shared" si="32"/>
        <v>0</v>
      </c>
      <c r="V73" s="26">
        <f>Master!S73</f>
        <v>0</v>
      </c>
      <c r="W73" s="26">
        <f t="shared" si="33"/>
        <v>0</v>
      </c>
      <c r="X73" s="26">
        <f t="shared" si="34"/>
        <v>0</v>
      </c>
      <c r="Y73" s="26">
        <f t="shared" si="35"/>
        <v>0</v>
      </c>
      <c r="Z73" s="26">
        <f t="shared" si="36"/>
        <v>0</v>
      </c>
      <c r="AA73" s="26">
        <f t="shared" si="37"/>
        <v>0</v>
      </c>
      <c r="AB73" s="26">
        <f t="shared" si="38"/>
        <v>0</v>
      </c>
      <c r="AC73" s="26">
        <f t="shared" si="39"/>
        <v>0</v>
      </c>
      <c r="AD73" s="26">
        <f t="shared" si="40"/>
        <v>0</v>
      </c>
      <c r="AE73" s="26">
        <f t="shared" si="41"/>
        <v>0</v>
      </c>
      <c r="AF73" s="26">
        <f t="shared" si="42"/>
        <v>0</v>
      </c>
      <c r="AG73" s="26">
        <f t="shared" si="43"/>
        <v>0</v>
      </c>
      <c r="AH73" s="26">
        <f t="shared" si="44"/>
        <v>0</v>
      </c>
      <c r="AI73" s="26"/>
      <c r="AJ73" s="1">
        <f t="shared" si="45"/>
        <v>0</v>
      </c>
      <c r="AK73" s="1">
        <f t="shared" si="46"/>
        <v>0</v>
      </c>
      <c r="AL73" s="1">
        <f t="shared" si="47"/>
        <v>0</v>
      </c>
    </row>
    <row r="74" spans="1:38" ht="20.100000000000001" customHeight="1" x14ac:dyDescent="0.25">
      <c r="A74" s="29">
        <f>IF(Table1[[#This Row],[Sr.No.]]="","",Table1[[#This Row],[Sr.No.]])</f>
        <v>69</v>
      </c>
      <c r="B74" s="30" t="str">
        <f>IF(Table1[[#This Row],[Name of Employee]]="","",Table1[[#This Row],[Name of Employee]])</f>
        <v>N</v>
      </c>
      <c r="C74" s="29" t="str">
        <f>IF(IF(Master!T74="","",Master!T74)=0,"",IF(Master!T74="","",Master!T74))</f>
        <v/>
      </c>
      <c r="D74" s="17"/>
      <c r="E74" s="17">
        <v>50000</v>
      </c>
      <c r="F74" s="17"/>
      <c r="G74" s="17"/>
      <c r="H74" s="29">
        <f t="shared" si="24"/>
        <v>-50000</v>
      </c>
      <c r="I74" s="17"/>
      <c r="J74" s="42" t="str">
        <f t="shared" si="25"/>
        <v/>
      </c>
      <c r="K74" s="17"/>
      <c r="L74" s="17"/>
      <c r="M74" s="29">
        <f t="shared" si="26"/>
        <v>-50000</v>
      </c>
      <c r="N74" s="29">
        <f t="shared" si="27"/>
        <v>0</v>
      </c>
      <c r="O74" s="29">
        <f t="shared" si="28"/>
        <v>0</v>
      </c>
      <c r="P74" s="29">
        <f t="shared" si="29"/>
        <v>0</v>
      </c>
      <c r="Q74" s="29">
        <f t="shared" si="30"/>
        <v>0</v>
      </c>
      <c r="R74" s="19"/>
      <c r="S74" s="26"/>
      <c r="T74" s="26">
        <f t="shared" si="31"/>
        <v>0</v>
      </c>
      <c r="U74" s="26">
        <f t="shared" si="32"/>
        <v>0</v>
      </c>
      <c r="V74" s="26">
        <f>Master!S74</f>
        <v>0</v>
      </c>
      <c r="W74" s="26">
        <f t="shared" si="33"/>
        <v>0</v>
      </c>
      <c r="X74" s="26">
        <f t="shared" si="34"/>
        <v>0</v>
      </c>
      <c r="Y74" s="26">
        <f t="shared" si="35"/>
        <v>0</v>
      </c>
      <c r="Z74" s="26">
        <f t="shared" si="36"/>
        <v>0</v>
      </c>
      <c r="AA74" s="26">
        <f t="shared" si="37"/>
        <v>0</v>
      </c>
      <c r="AB74" s="26">
        <f t="shared" si="38"/>
        <v>0</v>
      </c>
      <c r="AC74" s="26">
        <f t="shared" si="39"/>
        <v>0</v>
      </c>
      <c r="AD74" s="26">
        <f t="shared" si="40"/>
        <v>0</v>
      </c>
      <c r="AE74" s="26">
        <f t="shared" si="41"/>
        <v>0</v>
      </c>
      <c r="AF74" s="26">
        <f t="shared" si="42"/>
        <v>0</v>
      </c>
      <c r="AG74" s="26">
        <f t="shared" si="43"/>
        <v>0</v>
      </c>
      <c r="AH74" s="26">
        <f t="shared" si="44"/>
        <v>0</v>
      </c>
      <c r="AI74" s="26"/>
      <c r="AJ74" s="1">
        <f t="shared" si="45"/>
        <v>0</v>
      </c>
      <c r="AK74" s="1">
        <f t="shared" si="46"/>
        <v>0</v>
      </c>
      <c r="AL74" s="1">
        <f t="shared" si="47"/>
        <v>0</v>
      </c>
    </row>
    <row r="75" spans="1:38" ht="20.100000000000001" customHeight="1" x14ac:dyDescent="0.25">
      <c r="A75" s="29">
        <f>IF(Table1[[#This Row],[Sr.No.]]="","",Table1[[#This Row],[Sr.No.]])</f>
        <v>70</v>
      </c>
      <c r="B75" s="30" t="str">
        <f>IF(Table1[[#This Row],[Name of Employee]]="","",Table1[[#This Row],[Name of Employee]])</f>
        <v>O</v>
      </c>
      <c r="C75" s="29" t="str">
        <f>IF(IF(Master!T75="","",Master!T75)=0,"",IF(Master!T75="","",Master!T75))</f>
        <v/>
      </c>
      <c r="D75" s="17"/>
      <c r="E75" s="17">
        <v>50000</v>
      </c>
      <c r="F75" s="17"/>
      <c r="G75" s="17"/>
      <c r="H75" s="29">
        <f t="shared" si="24"/>
        <v>-50000</v>
      </c>
      <c r="I75" s="17"/>
      <c r="J75" s="42" t="str">
        <f t="shared" si="25"/>
        <v/>
      </c>
      <c r="K75" s="17"/>
      <c r="L75" s="17"/>
      <c r="M75" s="29">
        <f t="shared" si="26"/>
        <v>-50000</v>
      </c>
      <c r="N75" s="29">
        <f t="shared" si="27"/>
        <v>0</v>
      </c>
      <c r="O75" s="29">
        <f t="shared" si="28"/>
        <v>0</v>
      </c>
      <c r="P75" s="29">
        <f t="shared" si="29"/>
        <v>0</v>
      </c>
      <c r="Q75" s="29">
        <f t="shared" si="30"/>
        <v>0</v>
      </c>
      <c r="R75" s="19"/>
      <c r="S75" s="26"/>
      <c r="T75" s="26">
        <f t="shared" si="31"/>
        <v>0</v>
      </c>
      <c r="U75" s="26">
        <f t="shared" si="32"/>
        <v>0</v>
      </c>
      <c r="V75" s="26">
        <f>Master!S75</f>
        <v>0</v>
      </c>
      <c r="W75" s="26">
        <f t="shared" si="33"/>
        <v>0</v>
      </c>
      <c r="X75" s="26">
        <f t="shared" si="34"/>
        <v>0</v>
      </c>
      <c r="Y75" s="26">
        <f t="shared" si="35"/>
        <v>0</v>
      </c>
      <c r="Z75" s="26">
        <f t="shared" si="36"/>
        <v>0</v>
      </c>
      <c r="AA75" s="26">
        <f t="shared" si="37"/>
        <v>0</v>
      </c>
      <c r="AB75" s="26">
        <f t="shared" si="38"/>
        <v>0</v>
      </c>
      <c r="AC75" s="26">
        <f t="shared" si="39"/>
        <v>0</v>
      </c>
      <c r="AD75" s="26">
        <f t="shared" si="40"/>
        <v>0</v>
      </c>
      <c r="AE75" s="26">
        <f t="shared" si="41"/>
        <v>0</v>
      </c>
      <c r="AF75" s="26">
        <f t="shared" si="42"/>
        <v>0</v>
      </c>
      <c r="AG75" s="26">
        <f t="shared" si="43"/>
        <v>0</v>
      </c>
      <c r="AH75" s="26">
        <f t="shared" si="44"/>
        <v>0</v>
      </c>
      <c r="AI75" s="26"/>
      <c r="AJ75" s="1">
        <f t="shared" si="45"/>
        <v>0</v>
      </c>
      <c r="AK75" s="1">
        <f t="shared" si="46"/>
        <v>0</v>
      </c>
      <c r="AL75" s="1">
        <f t="shared" si="47"/>
        <v>0</v>
      </c>
    </row>
    <row r="76" spans="1:38" ht="20.100000000000001" customHeight="1" x14ac:dyDescent="0.25">
      <c r="A76" s="29">
        <f>IF(Table1[[#This Row],[Sr.No.]]="","",Table1[[#This Row],[Sr.No.]])</f>
        <v>71</v>
      </c>
      <c r="B76" s="30" t="str">
        <f>IF(Table1[[#This Row],[Name of Employee]]="","",Table1[[#This Row],[Name of Employee]])</f>
        <v>P</v>
      </c>
      <c r="C76" s="29" t="str">
        <f>IF(IF(Master!T76="","",Master!T76)=0,"",IF(Master!T76="","",Master!T76))</f>
        <v/>
      </c>
      <c r="D76" s="17"/>
      <c r="E76" s="17">
        <v>50000</v>
      </c>
      <c r="F76" s="17"/>
      <c r="G76" s="17"/>
      <c r="H76" s="29">
        <f t="shared" si="24"/>
        <v>-50000</v>
      </c>
      <c r="I76" s="17"/>
      <c r="J76" s="42" t="str">
        <f t="shared" si="25"/>
        <v/>
      </c>
      <c r="K76" s="17"/>
      <c r="L76" s="17"/>
      <c r="M76" s="29">
        <f t="shared" si="26"/>
        <v>-50000</v>
      </c>
      <c r="N76" s="29">
        <f t="shared" si="27"/>
        <v>0</v>
      </c>
      <c r="O76" s="29">
        <f t="shared" si="28"/>
        <v>0</v>
      </c>
      <c r="P76" s="29">
        <f t="shared" si="29"/>
        <v>0</v>
      </c>
      <c r="Q76" s="29">
        <f t="shared" si="30"/>
        <v>0</v>
      </c>
      <c r="R76" s="19"/>
      <c r="S76" s="26"/>
      <c r="T76" s="26">
        <f t="shared" si="31"/>
        <v>0</v>
      </c>
      <c r="U76" s="26">
        <f t="shared" si="32"/>
        <v>0</v>
      </c>
      <c r="V76" s="26">
        <f>Master!S76</f>
        <v>0</v>
      </c>
      <c r="W76" s="26">
        <f t="shared" si="33"/>
        <v>0</v>
      </c>
      <c r="X76" s="26">
        <f t="shared" si="34"/>
        <v>0</v>
      </c>
      <c r="Y76" s="26">
        <f t="shared" si="35"/>
        <v>0</v>
      </c>
      <c r="Z76" s="26">
        <f t="shared" si="36"/>
        <v>0</v>
      </c>
      <c r="AA76" s="26">
        <f t="shared" si="37"/>
        <v>0</v>
      </c>
      <c r="AB76" s="26">
        <f t="shared" si="38"/>
        <v>0</v>
      </c>
      <c r="AC76" s="26">
        <f t="shared" si="39"/>
        <v>0</v>
      </c>
      <c r="AD76" s="26">
        <f t="shared" si="40"/>
        <v>0</v>
      </c>
      <c r="AE76" s="26">
        <f t="shared" si="41"/>
        <v>0</v>
      </c>
      <c r="AF76" s="26">
        <f t="shared" si="42"/>
        <v>0</v>
      </c>
      <c r="AG76" s="26">
        <f t="shared" si="43"/>
        <v>0</v>
      </c>
      <c r="AH76" s="26">
        <f t="shared" si="44"/>
        <v>0</v>
      </c>
      <c r="AI76" s="26"/>
      <c r="AJ76" s="1">
        <f t="shared" si="45"/>
        <v>0</v>
      </c>
      <c r="AK76" s="1">
        <f t="shared" si="46"/>
        <v>0</v>
      </c>
      <c r="AL76" s="1">
        <f t="shared" si="47"/>
        <v>0</v>
      </c>
    </row>
    <row r="77" spans="1:38" ht="20.100000000000001" customHeight="1" x14ac:dyDescent="0.25">
      <c r="A77" s="29">
        <f>IF(Table1[[#This Row],[Sr.No.]]="","",Table1[[#This Row],[Sr.No.]])</f>
        <v>72</v>
      </c>
      <c r="B77" s="30" t="str">
        <f>IF(Table1[[#This Row],[Name of Employee]]="","",Table1[[#This Row],[Name of Employee]])</f>
        <v>Q</v>
      </c>
      <c r="C77" s="29" t="str">
        <f>IF(IF(Master!T77="","",Master!T77)=0,"",IF(Master!T77="","",Master!T77))</f>
        <v/>
      </c>
      <c r="D77" s="17"/>
      <c r="E77" s="17">
        <v>50000</v>
      </c>
      <c r="F77" s="17"/>
      <c r="G77" s="17"/>
      <c r="H77" s="29">
        <f t="shared" si="24"/>
        <v>-50000</v>
      </c>
      <c r="I77" s="17"/>
      <c r="J77" s="42" t="str">
        <f t="shared" si="25"/>
        <v/>
      </c>
      <c r="K77" s="17"/>
      <c r="L77" s="17"/>
      <c r="M77" s="29">
        <f t="shared" si="26"/>
        <v>-50000</v>
      </c>
      <c r="N77" s="29">
        <f t="shared" si="27"/>
        <v>0</v>
      </c>
      <c r="O77" s="29">
        <f t="shared" si="28"/>
        <v>0</v>
      </c>
      <c r="P77" s="29">
        <f t="shared" si="29"/>
        <v>0</v>
      </c>
      <c r="Q77" s="29">
        <f t="shared" si="30"/>
        <v>0</v>
      </c>
      <c r="R77" s="19"/>
      <c r="S77" s="26"/>
      <c r="T77" s="26">
        <f t="shared" si="31"/>
        <v>0</v>
      </c>
      <c r="U77" s="26">
        <f t="shared" si="32"/>
        <v>0</v>
      </c>
      <c r="V77" s="26">
        <f>Master!S77</f>
        <v>0</v>
      </c>
      <c r="W77" s="26">
        <f t="shared" si="33"/>
        <v>0</v>
      </c>
      <c r="X77" s="26">
        <f t="shared" si="34"/>
        <v>0</v>
      </c>
      <c r="Y77" s="26">
        <f t="shared" si="35"/>
        <v>0</v>
      </c>
      <c r="Z77" s="26">
        <f t="shared" si="36"/>
        <v>0</v>
      </c>
      <c r="AA77" s="26">
        <f t="shared" si="37"/>
        <v>0</v>
      </c>
      <c r="AB77" s="26">
        <f t="shared" si="38"/>
        <v>0</v>
      </c>
      <c r="AC77" s="26">
        <f t="shared" si="39"/>
        <v>0</v>
      </c>
      <c r="AD77" s="26">
        <f t="shared" si="40"/>
        <v>0</v>
      </c>
      <c r="AE77" s="26">
        <f t="shared" si="41"/>
        <v>0</v>
      </c>
      <c r="AF77" s="26">
        <f t="shared" si="42"/>
        <v>0</v>
      </c>
      <c r="AG77" s="26">
        <f t="shared" si="43"/>
        <v>0</v>
      </c>
      <c r="AH77" s="26">
        <f t="shared" si="44"/>
        <v>0</v>
      </c>
      <c r="AI77" s="26"/>
      <c r="AJ77" s="1">
        <f t="shared" si="45"/>
        <v>0</v>
      </c>
      <c r="AK77" s="1">
        <f t="shared" si="46"/>
        <v>0</v>
      </c>
      <c r="AL77" s="1">
        <f t="shared" si="47"/>
        <v>0</v>
      </c>
    </row>
    <row r="78" spans="1:38" ht="20.100000000000001" customHeight="1" x14ac:dyDescent="0.25">
      <c r="A78" s="29">
        <f>IF(Table1[[#This Row],[Sr.No.]]="","",Table1[[#This Row],[Sr.No.]])</f>
        <v>73</v>
      </c>
      <c r="B78" s="30" t="str">
        <f>IF(Table1[[#This Row],[Name of Employee]]="","",Table1[[#This Row],[Name of Employee]])</f>
        <v>R</v>
      </c>
      <c r="C78" s="29" t="str">
        <f>IF(IF(Master!T78="","",Master!T78)=0,"",IF(Master!T78="","",Master!T78))</f>
        <v/>
      </c>
      <c r="D78" s="17"/>
      <c r="E78" s="17">
        <v>50000</v>
      </c>
      <c r="F78" s="17"/>
      <c r="G78" s="17"/>
      <c r="H78" s="29">
        <f t="shared" si="24"/>
        <v>-50000</v>
      </c>
      <c r="I78" s="17"/>
      <c r="J78" s="42" t="str">
        <f t="shared" si="25"/>
        <v/>
      </c>
      <c r="K78" s="17"/>
      <c r="L78" s="17"/>
      <c r="M78" s="29">
        <f t="shared" si="26"/>
        <v>-50000</v>
      </c>
      <c r="N78" s="29">
        <f t="shared" si="27"/>
        <v>0</v>
      </c>
      <c r="O78" s="29">
        <f t="shared" si="28"/>
        <v>0</v>
      </c>
      <c r="P78" s="29">
        <f t="shared" si="29"/>
        <v>0</v>
      </c>
      <c r="Q78" s="29">
        <f t="shared" si="30"/>
        <v>0</v>
      </c>
      <c r="R78" s="19"/>
      <c r="S78" s="26"/>
      <c r="T78" s="26">
        <f t="shared" si="31"/>
        <v>0</v>
      </c>
      <c r="U78" s="26">
        <f t="shared" si="32"/>
        <v>0</v>
      </c>
      <c r="V78" s="26">
        <f>Master!S78</f>
        <v>0</v>
      </c>
      <c r="W78" s="26">
        <f t="shared" si="33"/>
        <v>0</v>
      </c>
      <c r="X78" s="26">
        <f t="shared" si="34"/>
        <v>0</v>
      </c>
      <c r="Y78" s="26">
        <f t="shared" si="35"/>
        <v>0</v>
      </c>
      <c r="Z78" s="26">
        <f t="shared" si="36"/>
        <v>0</v>
      </c>
      <c r="AA78" s="26">
        <f t="shared" si="37"/>
        <v>0</v>
      </c>
      <c r="AB78" s="26">
        <f t="shared" si="38"/>
        <v>0</v>
      </c>
      <c r="AC78" s="26">
        <f t="shared" si="39"/>
        <v>0</v>
      </c>
      <c r="AD78" s="26">
        <f t="shared" si="40"/>
        <v>0</v>
      </c>
      <c r="AE78" s="26">
        <f t="shared" si="41"/>
        <v>0</v>
      </c>
      <c r="AF78" s="26">
        <f t="shared" si="42"/>
        <v>0</v>
      </c>
      <c r="AG78" s="26">
        <f t="shared" si="43"/>
        <v>0</v>
      </c>
      <c r="AH78" s="26">
        <f t="shared" si="44"/>
        <v>0</v>
      </c>
      <c r="AI78" s="26"/>
      <c r="AJ78" s="1">
        <f t="shared" si="45"/>
        <v>0</v>
      </c>
      <c r="AK78" s="1">
        <f t="shared" si="46"/>
        <v>0</v>
      </c>
      <c r="AL78" s="1">
        <f t="shared" si="47"/>
        <v>0</v>
      </c>
    </row>
    <row r="79" spans="1:38" ht="20.100000000000001" customHeight="1" x14ac:dyDescent="0.25">
      <c r="A79" s="29">
        <f>IF(Table1[[#This Row],[Sr.No.]]="","",Table1[[#This Row],[Sr.No.]])</f>
        <v>74</v>
      </c>
      <c r="B79" s="30" t="str">
        <f>IF(Table1[[#This Row],[Name of Employee]]="","",Table1[[#This Row],[Name of Employee]])</f>
        <v>S</v>
      </c>
      <c r="C79" s="29" t="str">
        <f>IF(IF(Master!T79="","",Master!T79)=0,"",IF(Master!T79="","",Master!T79))</f>
        <v/>
      </c>
      <c r="D79" s="17"/>
      <c r="E79" s="17">
        <v>50000</v>
      </c>
      <c r="F79" s="17"/>
      <c r="G79" s="17"/>
      <c r="H79" s="29">
        <f t="shared" si="24"/>
        <v>-50000</v>
      </c>
      <c r="I79" s="17"/>
      <c r="J79" s="42" t="str">
        <f t="shared" si="25"/>
        <v/>
      </c>
      <c r="K79" s="17"/>
      <c r="L79" s="17"/>
      <c r="M79" s="29">
        <f t="shared" si="26"/>
        <v>-50000</v>
      </c>
      <c r="N79" s="29">
        <f t="shared" si="27"/>
        <v>0</v>
      </c>
      <c r="O79" s="29">
        <f t="shared" si="28"/>
        <v>0</v>
      </c>
      <c r="P79" s="29">
        <f t="shared" si="29"/>
        <v>0</v>
      </c>
      <c r="Q79" s="29">
        <f t="shared" si="30"/>
        <v>0</v>
      </c>
      <c r="R79" s="19"/>
      <c r="S79" s="26"/>
      <c r="T79" s="26">
        <f t="shared" si="31"/>
        <v>0</v>
      </c>
      <c r="U79" s="26">
        <f t="shared" si="32"/>
        <v>0</v>
      </c>
      <c r="V79" s="26">
        <f>Master!S79</f>
        <v>0</v>
      </c>
      <c r="W79" s="26">
        <f t="shared" si="33"/>
        <v>0</v>
      </c>
      <c r="X79" s="26">
        <f t="shared" si="34"/>
        <v>0</v>
      </c>
      <c r="Y79" s="26">
        <f t="shared" si="35"/>
        <v>0</v>
      </c>
      <c r="Z79" s="26">
        <f t="shared" si="36"/>
        <v>0</v>
      </c>
      <c r="AA79" s="26">
        <f t="shared" si="37"/>
        <v>0</v>
      </c>
      <c r="AB79" s="26">
        <f t="shared" si="38"/>
        <v>0</v>
      </c>
      <c r="AC79" s="26">
        <f t="shared" si="39"/>
        <v>0</v>
      </c>
      <c r="AD79" s="26">
        <f t="shared" si="40"/>
        <v>0</v>
      </c>
      <c r="AE79" s="26">
        <f t="shared" si="41"/>
        <v>0</v>
      </c>
      <c r="AF79" s="26">
        <f t="shared" si="42"/>
        <v>0</v>
      </c>
      <c r="AG79" s="26">
        <f t="shared" si="43"/>
        <v>0</v>
      </c>
      <c r="AH79" s="26">
        <f t="shared" si="44"/>
        <v>0</v>
      </c>
      <c r="AI79" s="26"/>
      <c r="AJ79" s="1">
        <f t="shared" si="45"/>
        <v>0</v>
      </c>
      <c r="AK79" s="1">
        <f t="shared" si="46"/>
        <v>0</v>
      </c>
      <c r="AL79" s="1">
        <f t="shared" si="47"/>
        <v>0</v>
      </c>
    </row>
    <row r="80" spans="1:38" ht="20.100000000000001" customHeight="1" x14ac:dyDescent="0.25">
      <c r="A80" s="29">
        <f>IF(Table1[[#This Row],[Sr.No.]]="","",Table1[[#This Row],[Sr.No.]])</f>
        <v>75</v>
      </c>
      <c r="B80" s="30" t="str">
        <f>IF(Table1[[#This Row],[Name of Employee]]="","",Table1[[#This Row],[Name of Employee]])</f>
        <v>T</v>
      </c>
      <c r="C80" s="29" t="str">
        <f>IF(IF(Master!T80="","",Master!T80)=0,"",IF(Master!T80="","",Master!T80))</f>
        <v/>
      </c>
      <c r="D80" s="17"/>
      <c r="E80" s="17">
        <v>50000</v>
      </c>
      <c r="F80" s="17"/>
      <c r="G80" s="17"/>
      <c r="H80" s="29">
        <f t="shared" si="24"/>
        <v>-50000</v>
      </c>
      <c r="I80" s="17"/>
      <c r="J80" s="42" t="str">
        <f t="shared" si="25"/>
        <v/>
      </c>
      <c r="K80" s="17"/>
      <c r="L80" s="17"/>
      <c r="M80" s="29">
        <f t="shared" si="26"/>
        <v>-50000</v>
      </c>
      <c r="N80" s="29">
        <f t="shared" si="27"/>
        <v>0</v>
      </c>
      <c r="O80" s="29">
        <f t="shared" si="28"/>
        <v>0</v>
      </c>
      <c r="P80" s="29">
        <f t="shared" si="29"/>
        <v>0</v>
      </c>
      <c r="Q80" s="29">
        <f t="shared" si="30"/>
        <v>0</v>
      </c>
      <c r="R80" s="19"/>
      <c r="S80" s="26"/>
      <c r="T80" s="26">
        <f t="shared" si="31"/>
        <v>0</v>
      </c>
      <c r="U80" s="26">
        <f t="shared" si="32"/>
        <v>0</v>
      </c>
      <c r="V80" s="26">
        <f>Master!S80</f>
        <v>0</v>
      </c>
      <c r="W80" s="26">
        <f t="shared" si="33"/>
        <v>0</v>
      </c>
      <c r="X80" s="26">
        <f t="shared" si="34"/>
        <v>0</v>
      </c>
      <c r="Y80" s="26">
        <f t="shared" si="35"/>
        <v>0</v>
      </c>
      <c r="Z80" s="26">
        <f t="shared" si="36"/>
        <v>0</v>
      </c>
      <c r="AA80" s="26">
        <f t="shared" si="37"/>
        <v>0</v>
      </c>
      <c r="AB80" s="26">
        <f t="shared" si="38"/>
        <v>0</v>
      </c>
      <c r="AC80" s="26">
        <f t="shared" si="39"/>
        <v>0</v>
      </c>
      <c r="AD80" s="26">
        <f t="shared" si="40"/>
        <v>0</v>
      </c>
      <c r="AE80" s="26">
        <f t="shared" si="41"/>
        <v>0</v>
      </c>
      <c r="AF80" s="26">
        <f t="shared" si="42"/>
        <v>0</v>
      </c>
      <c r="AG80" s="26">
        <f t="shared" si="43"/>
        <v>0</v>
      </c>
      <c r="AH80" s="26">
        <f t="shared" si="44"/>
        <v>0</v>
      </c>
      <c r="AI80" s="26"/>
      <c r="AJ80" s="1">
        <f t="shared" si="45"/>
        <v>0</v>
      </c>
      <c r="AK80" s="1">
        <f t="shared" si="46"/>
        <v>0</v>
      </c>
      <c r="AL80" s="1">
        <f t="shared" si="47"/>
        <v>0</v>
      </c>
    </row>
    <row r="81" spans="1:38" ht="20.100000000000001" customHeight="1" x14ac:dyDescent="0.25">
      <c r="A81" s="29">
        <f>IF(Table1[[#This Row],[Sr.No.]]="","",Table1[[#This Row],[Sr.No.]])</f>
        <v>76</v>
      </c>
      <c r="B81" s="30" t="str">
        <f>IF(Table1[[#This Row],[Name of Employee]]="","",Table1[[#This Row],[Name of Employee]])</f>
        <v>U</v>
      </c>
      <c r="C81" s="29" t="str">
        <f>IF(IF(Master!T81="","",Master!T81)=0,"",IF(Master!T81="","",Master!T81))</f>
        <v/>
      </c>
      <c r="D81" s="17"/>
      <c r="E81" s="17">
        <v>50000</v>
      </c>
      <c r="F81" s="17"/>
      <c r="G81" s="17"/>
      <c r="H81" s="29">
        <f t="shared" si="24"/>
        <v>-50000</v>
      </c>
      <c r="I81" s="17"/>
      <c r="J81" s="42" t="str">
        <f t="shared" si="25"/>
        <v/>
      </c>
      <c r="K81" s="17"/>
      <c r="L81" s="17"/>
      <c r="M81" s="29">
        <f t="shared" si="26"/>
        <v>-50000</v>
      </c>
      <c r="N81" s="29">
        <f t="shared" si="27"/>
        <v>0</v>
      </c>
      <c r="O81" s="29">
        <f t="shared" si="28"/>
        <v>0</v>
      </c>
      <c r="P81" s="29">
        <f t="shared" si="29"/>
        <v>0</v>
      </c>
      <c r="Q81" s="29">
        <f t="shared" si="30"/>
        <v>0</v>
      </c>
      <c r="R81" s="19"/>
      <c r="S81" s="26"/>
      <c r="T81" s="26">
        <f t="shared" si="31"/>
        <v>0</v>
      </c>
      <c r="U81" s="26">
        <f t="shared" si="32"/>
        <v>0</v>
      </c>
      <c r="V81" s="26">
        <f>Master!S81</f>
        <v>0</v>
      </c>
      <c r="W81" s="26">
        <f t="shared" si="33"/>
        <v>0</v>
      </c>
      <c r="X81" s="26">
        <f t="shared" si="34"/>
        <v>0</v>
      </c>
      <c r="Y81" s="26">
        <f t="shared" si="35"/>
        <v>0</v>
      </c>
      <c r="Z81" s="26">
        <f t="shared" si="36"/>
        <v>0</v>
      </c>
      <c r="AA81" s="26">
        <f t="shared" si="37"/>
        <v>0</v>
      </c>
      <c r="AB81" s="26">
        <f t="shared" si="38"/>
        <v>0</v>
      </c>
      <c r="AC81" s="26">
        <f t="shared" si="39"/>
        <v>0</v>
      </c>
      <c r="AD81" s="26">
        <f t="shared" si="40"/>
        <v>0</v>
      </c>
      <c r="AE81" s="26">
        <f t="shared" si="41"/>
        <v>0</v>
      </c>
      <c r="AF81" s="26">
        <f t="shared" si="42"/>
        <v>0</v>
      </c>
      <c r="AG81" s="26">
        <f t="shared" si="43"/>
        <v>0</v>
      </c>
      <c r="AH81" s="26">
        <f t="shared" si="44"/>
        <v>0</v>
      </c>
      <c r="AI81" s="26"/>
      <c r="AJ81" s="1">
        <f t="shared" si="45"/>
        <v>0</v>
      </c>
      <c r="AK81" s="1">
        <f t="shared" si="46"/>
        <v>0</v>
      </c>
      <c r="AL81" s="1">
        <f t="shared" si="47"/>
        <v>0</v>
      </c>
    </row>
    <row r="82" spans="1:38" ht="20.100000000000001" customHeight="1" x14ac:dyDescent="0.25">
      <c r="A82" s="29">
        <f>IF(Table1[[#This Row],[Sr.No.]]="","",Table1[[#This Row],[Sr.No.]])</f>
        <v>77</v>
      </c>
      <c r="B82" s="30" t="str">
        <f>IF(Table1[[#This Row],[Name of Employee]]="","",Table1[[#This Row],[Name of Employee]])</f>
        <v>V</v>
      </c>
      <c r="C82" s="29" t="str">
        <f>IF(IF(Master!T82="","",Master!T82)=0,"",IF(Master!T82="","",Master!T82))</f>
        <v/>
      </c>
      <c r="D82" s="17"/>
      <c r="E82" s="17">
        <v>50000</v>
      </c>
      <c r="F82" s="17"/>
      <c r="G82" s="17"/>
      <c r="H82" s="29">
        <f t="shared" si="24"/>
        <v>-50000</v>
      </c>
      <c r="I82" s="17"/>
      <c r="J82" s="42" t="str">
        <f t="shared" si="25"/>
        <v/>
      </c>
      <c r="K82" s="17"/>
      <c r="L82" s="17"/>
      <c r="M82" s="29">
        <f t="shared" si="26"/>
        <v>-50000</v>
      </c>
      <c r="N82" s="29">
        <f t="shared" si="27"/>
        <v>0</v>
      </c>
      <c r="O82" s="29">
        <f t="shared" si="28"/>
        <v>0</v>
      </c>
      <c r="P82" s="29">
        <f t="shared" si="29"/>
        <v>0</v>
      </c>
      <c r="Q82" s="29">
        <f t="shared" si="30"/>
        <v>0</v>
      </c>
      <c r="R82" s="19"/>
      <c r="S82" s="26"/>
      <c r="T82" s="26">
        <f t="shared" si="31"/>
        <v>0</v>
      </c>
      <c r="U82" s="26">
        <f t="shared" si="32"/>
        <v>0</v>
      </c>
      <c r="V82" s="26">
        <f>Master!S82</f>
        <v>0</v>
      </c>
      <c r="W82" s="26">
        <f t="shared" si="33"/>
        <v>0</v>
      </c>
      <c r="X82" s="26">
        <f t="shared" si="34"/>
        <v>0</v>
      </c>
      <c r="Y82" s="26">
        <f t="shared" si="35"/>
        <v>0</v>
      </c>
      <c r="Z82" s="26">
        <f t="shared" si="36"/>
        <v>0</v>
      </c>
      <c r="AA82" s="26">
        <f t="shared" si="37"/>
        <v>0</v>
      </c>
      <c r="AB82" s="26">
        <f t="shared" si="38"/>
        <v>0</v>
      </c>
      <c r="AC82" s="26">
        <f t="shared" si="39"/>
        <v>0</v>
      </c>
      <c r="AD82" s="26">
        <f t="shared" si="40"/>
        <v>0</v>
      </c>
      <c r="AE82" s="26">
        <f t="shared" si="41"/>
        <v>0</v>
      </c>
      <c r="AF82" s="26">
        <f t="shared" si="42"/>
        <v>0</v>
      </c>
      <c r="AG82" s="26">
        <f t="shared" si="43"/>
        <v>0</v>
      </c>
      <c r="AH82" s="26">
        <f t="shared" si="44"/>
        <v>0</v>
      </c>
      <c r="AI82" s="26"/>
      <c r="AJ82" s="1">
        <f t="shared" si="45"/>
        <v>0</v>
      </c>
      <c r="AK82" s="1">
        <f t="shared" si="46"/>
        <v>0</v>
      </c>
      <c r="AL82" s="1">
        <f t="shared" si="47"/>
        <v>0</v>
      </c>
    </row>
    <row r="83" spans="1:38" ht="20.100000000000001" customHeight="1" x14ac:dyDescent="0.25">
      <c r="A83" s="29">
        <f>IF(Table1[[#This Row],[Sr.No.]]="","",Table1[[#This Row],[Sr.No.]])</f>
        <v>78</v>
      </c>
      <c r="B83" s="30" t="str">
        <f>IF(Table1[[#This Row],[Name of Employee]]="","",Table1[[#This Row],[Name of Employee]])</f>
        <v>W</v>
      </c>
      <c r="C83" s="29" t="str">
        <f>IF(IF(Master!T83="","",Master!T83)=0,"",IF(Master!T83="","",Master!T83))</f>
        <v/>
      </c>
      <c r="D83" s="17"/>
      <c r="E83" s="17">
        <v>50000</v>
      </c>
      <c r="F83" s="17"/>
      <c r="G83" s="17"/>
      <c r="H83" s="29">
        <f t="shared" si="24"/>
        <v>-50000</v>
      </c>
      <c r="I83" s="17"/>
      <c r="J83" s="42" t="str">
        <f t="shared" si="25"/>
        <v/>
      </c>
      <c r="K83" s="17"/>
      <c r="L83" s="17"/>
      <c r="M83" s="29">
        <f t="shared" si="26"/>
        <v>-50000</v>
      </c>
      <c r="N83" s="29">
        <f t="shared" si="27"/>
        <v>0</v>
      </c>
      <c r="O83" s="29">
        <f t="shared" si="28"/>
        <v>0</v>
      </c>
      <c r="P83" s="29">
        <f t="shared" si="29"/>
        <v>0</v>
      </c>
      <c r="Q83" s="29">
        <f t="shared" si="30"/>
        <v>0</v>
      </c>
      <c r="R83" s="19"/>
      <c r="S83" s="26"/>
      <c r="T83" s="26">
        <f t="shared" si="31"/>
        <v>0</v>
      </c>
      <c r="U83" s="26">
        <f t="shared" si="32"/>
        <v>0</v>
      </c>
      <c r="V83" s="26">
        <f>Master!S83</f>
        <v>0</v>
      </c>
      <c r="W83" s="26">
        <f t="shared" si="33"/>
        <v>0</v>
      </c>
      <c r="X83" s="26">
        <f t="shared" si="34"/>
        <v>0</v>
      </c>
      <c r="Y83" s="26">
        <f t="shared" si="35"/>
        <v>0</v>
      </c>
      <c r="Z83" s="26">
        <f t="shared" si="36"/>
        <v>0</v>
      </c>
      <c r="AA83" s="26">
        <f t="shared" si="37"/>
        <v>0</v>
      </c>
      <c r="AB83" s="26">
        <f t="shared" si="38"/>
        <v>0</v>
      </c>
      <c r="AC83" s="26">
        <f t="shared" si="39"/>
        <v>0</v>
      </c>
      <c r="AD83" s="26">
        <f t="shared" si="40"/>
        <v>0</v>
      </c>
      <c r="AE83" s="26">
        <f t="shared" si="41"/>
        <v>0</v>
      </c>
      <c r="AF83" s="26">
        <f t="shared" si="42"/>
        <v>0</v>
      </c>
      <c r="AG83" s="26">
        <f t="shared" si="43"/>
        <v>0</v>
      </c>
      <c r="AH83" s="26">
        <f t="shared" si="44"/>
        <v>0</v>
      </c>
      <c r="AI83" s="26"/>
      <c r="AJ83" s="1">
        <f t="shared" si="45"/>
        <v>0</v>
      </c>
      <c r="AK83" s="1">
        <f t="shared" si="46"/>
        <v>0</v>
      </c>
      <c r="AL83" s="1">
        <f t="shared" si="47"/>
        <v>0</v>
      </c>
    </row>
    <row r="84" spans="1:38" ht="20.100000000000001" customHeight="1" x14ac:dyDescent="0.25">
      <c r="A84" s="29">
        <f>IF(Table1[[#This Row],[Sr.No.]]="","",Table1[[#This Row],[Sr.No.]])</f>
        <v>79</v>
      </c>
      <c r="B84" s="30" t="str">
        <f>IF(Table1[[#This Row],[Name of Employee]]="","",Table1[[#This Row],[Name of Employee]])</f>
        <v>X</v>
      </c>
      <c r="C84" s="29" t="str">
        <f>IF(IF(Master!T84="","",Master!T84)=0,"",IF(Master!T84="","",Master!T84))</f>
        <v/>
      </c>
      <c r="D84" s="17"/>
      <c r="E84" s="17">
        <v>50000</v>
      </c>
      <c r="F84" s="17"/>
      <c r="G84" s="17"/>
      <c r="H84" s="29">
        <f t="shared" si="24"/>
        <v>-50000</v>
      </c>
      <c r="I84" s="17"/>
      <c r="J84" s="42" t="str">
        <f t="shared" si="25"/>
        <v/>
      </c>
      <c r="K84" s="17"/>
      <c r="L84" s="17"/>
      <c r="M84" s="29">
        <f t="shared" si="26"/>
        <v>-50000</v>
      </c>
      <c r="N84" s="29">
        <f t="shared" si="27"/>
        <v>0</v>
      </c>
      <c r="O84" s="29">
        <f t="shared" si="28"/>
        <v>0</v>
      </c>
      <c r="P84" s="29">
        <f t="shared" si="29"/>
        <v>0</v>
      </c>
      <c r="Q84" s="29">
        <f t="shared" si="30"/>
        <v>0</v>
      </c>
      <c r="R84" s="19"/>
      <c r="S84" s="26"/>
      <c r="T84" s="26">
        <f t="shared" si="31"/>
        <v>0</v>
      </c>
      <c r="U84" s="26">
        <f t="shared" si="32"/>
        <v>0</v>
      </c>
      <c r="V84" s="26">
        <f>Master!S84</f>
        <v>0</v>
      </c>
      <c r="W84" s="26">
        <f t="shared" si="33"/>
        <v>0</v>
      </c>
      <c r="X84" s="26">
        <f t="shared" si="34"/>
        <v>0</v>
      </c>
      <c r="Y84" s="26">
        <f t="shared" si="35"/>
        <v>0</v>
      </c>
      <c r="Z84" s="26">
        <f t="shared" si="36"/>
        <v>0</v>
      </c>
      <c r="AA84" s="26">
        <f t="shared" si="37"/>
        <v>0</v>
      </c>
      <c r="AB84" s="26">
        <f t="shared" si="38"/>
        <v>0</v>
      </c>
      <c r="AC84" s="26">
        <f t="shared" si="39"/>
        <v>0</v>
      </c>
      <c r="AD84" s="26">
        <f t="shared" si="40"/>
        <v>0</v>
      </c>
      <c r="AE84" s="26">
        <f t="shared" si="41"/>
        <v>0</v>
      </c>
      <c r="AF84" s="26">
        <f t="shared" si="42"/>
        <v>0</v>
      </c>
      <c r="AG84" s="26">
        <f t="shared" si="43"/>
        <v>0</v>
      </c>
      <c r="AH84" s="26">
        <f t="shared" si="44"/>
        <v>0</v>
      </c>
      <c r="AI84" s="26"/>
      <c r="AJ84" s="1">
        <f t="shared" si="45"/>
        <v>0</v>
      </c>
      <c r="AK84" s="1">
        <f t="shared" si="46"/>
        <v>0</v>
      </c>
      <c r="AL84" s="1">
        <f t="shared" si="47"/>
        <v>0</v>
      </c>
    </row>
    <row r="85" spans="1:38" ht="20.100000000000001" customHeight="1" x14ac:dyDescent="0.25">
      <c r="A85" s="29">
        <f>IF(Table1[[#This Row],[Sr.No.]]="","",Table1[[#This Row],[Sr.No.]])</f>
        <v>80</v>
      </c>
      <c r="B85" s="30" t="str">
        <f>IF(Table1[[#This Row],[Name of Employee]]="","",Table1[[#This Row],[Name of Employee]])</f>
        <v>Y</v>
      </c>
      <c r="C85" s="29" t="str">
        <f>IF(IF(Master!T85="","",Master!T85)=0,"",IF(Master!T85="","",Master!T85))</f>
        <v/>
      </c>
      <c r="D85" s="17"/>
      <c r="E85" s="17">
        <v>50000</v>
      </c>
      <c r="F85" s="17"/>
      <c r="G85" s="17"/>
      <c r="H85" s="29">
        <f t="shared" si="24"/>
        <v>-50000</v>
      </c>
      <c r="I85" s="17"/>
      <c r="J85" s="42" t="str">
        <f t="shared" si="25"/>
        <v/>
      </c>
      <c r="K85" s="17"/>
      <c r="L85" s="17"/>
      <c r="M85" s="29">
        <f t="shared" si="26"/>
        <v>-50000</v>
      </c>
      <c r="N85" s="29">
        <f t="shared" si="27"/>
        <v>0</v>
      </c>
      <c r="O85" s="29">
        <f t="shared" si="28"/>
        <v>0</v>
      </c>
      <c r="P85" s="29">
        <f t="shared" si="29"/>
        <v>0</v>
      </c>
      <c r="Q85" s="29">
        <f t="shared" si="30"/>
        <v>0</v>
      </c>
      <c r="R85" s="19"/>
      <c r="S85" s="26"/>
      <c r="T85" s="26">
        <f t="shared" si="31"/>
        <v>0</v>
      </c>
      <c r="U85" s="26">
        <f t="shared" si="32"/>
        <v>0</v>
      </c>
      <c r="V85" s="26">
        <f>Master!S85</f>
        <v>0</v>
      </c>
      <c r="W85" s="26">
        <f t="shared" si="33"/>
        <v>0</v>
      </c>
      <c r="X85" s="26">
        <f t="shared" si="34"/>
        <v>0</v>
      </c>
      <c r="Y85" s="26">
        <f t="shared" si="35"/>
        <v>0</v>
      </c>
      <c r="Z85" s="26">
        <f t="shared" si="36"/>
        <v>0</v>
      </c>
      <c r="AA85" s="26">
        <f t="shared" si="37"/>
        <v>0</v>
      </c>
      <c r="AB85" s="26">
        <f t="shared" si="38"/>
        <v>0</v>
      </c>
      <c r="AC85" s="26">
        <f t="shared" si="39"/>
        <v>0</v>
      </c>
      <c r="AD85" s="26">
        <f t="shared" si="40"/>
        <v>0</v>
      </c>
      <c r="AE85" s="26">
        <f t="shared" si="41"/>
        <v>0</v>
      </c>
      <c r="AF85" s="26">
        <f t="shared" si="42"/>
        <v>0</v>
      </c>
      <c r="AG85" s="26">
        <f t="shared" si="43"/>
        <v>0</v>
      </c>
      <c r="AH85" s="26">
        <f t="shared" si="44"/>
        <v>0</v>
      </c>
      <c r="AI85" s="26"/>
      <c r="AJ85" s="1">
        <f t="shared" si="45"/>
        <v>0</v>
      </c>
      <c r="AK85" s="1">
        <f t="shared" si="46"/>
        <v>0</v>
      </c>
      <c r="AL85" s="1">
        <f t="shared" si="47"/>
        <v>0</v>
      </c>
    </row>
    <row r="86" spans="1:38" ht="20.100000000000001" customHeight="1" x14ac:dyDescent="0.25">
      <c r="A86" s="29">
        <f>IF(Table1[[#This Row],[Sr.No.]]="","",Table1[[#This Row],[Sr.No.]])</f>
        <v>81</v>
      </c>
      <c r="B86" s="30" t="str">
        <f>IF(Table1[[#This Row],[Name of Employee]]="","",Table1[[#This Row],[Name of Employee]])</f>
        <v>Z</v>
      </c>
      <c r="C86" s="29" t="str">
        <f>IF(IF(Master!T86="","",Master!T86)=0,"",IF(Master!T86="","",Master!T86))</f>
        <v/>
      </c>
      <c r="D86" s="17"/>
      <c r="E86" s="17">
        <v>50000</v>
      </c>
      <c r="F86" s="17"/>
      <c r="G86" s="17"/>
      <c r="H86" s="29">
        <f t="shared" si="24"/>
        <v>-50000</v>
      </c>
      <c r="I86" s="17"/>
      <c r="J86" s="42" t="str">
        <f t="shared" si="25"/>
        <v/>
      </c>
      <c r="K86" s="17"/>
      <c r="L86" s="17"/>
      <c r="M86" s="29">
        <f t="shared" si="26"/>
        <v>-50000</v>
      </c>
      <c r="N86" s="29">
        <f t="shared" si="27"/>
        <v>0</v>
      </c>
      <c r="O86" s="29">
        <f t="shared" si="28"/>
        <v>0</v>
      </c>
      <c r="P86" s="29">
        <f t="shared" si="29"/>
        <v>0</v>
      </c>
      <c r="Q86" s="29">
        <f t="shared" si="30"/>
        <v>0</v>
      </c>
      <c r="R86" s="19"/>
      <c r="S86" s="26"/>
      <c r="T86" s="26">
        <f t="shared" si="31"/>
        <v>0</v>
      </c>
      <c r="U86" s="26">
        <f t="shared" si="32"/>
        <v>0</v>
      </c>
      <c r="V86" s="26">
        <f>Master!S86</f>
        <v>0</v>
      </c>
      <c r="W86" s="26">
        <f t="shared" si="33"/>
        <v>0</v>
      </c>
      <c r="X86" s="26">
        <f t="shared" si="34"/>
        <v>0</v>
      </c>
      <c r="Y86" s="26">
        <f t="shared" si="35"/>
        <v>0</v>
      </c>
      <c r="Z86" s="26">
        <f t="shared" si="36"/>
        <v>0</v>
      </c>
      <c r="AA86" s="26">
        <f t="shared" si="37"/>
        <v>0</v>
      </c>
      <c r="AB86" s="26">
        <f t="shared" si="38"/>
        <v>0</v>
      </c>
      <c r="AC86" s="26">
        <f t="shared" si="39"/>
        <v>0</v>
      </c>
      <c r="AD86" s="26">
        <f t="shared" si="40"/>
        <v>0</v>
      </c>
      <c r="AE86" s="26">
        <f t="shared" si="41"/>
        <v>0</v>
      </c>
      <c r="AF86" s="26">
        <f t="shared" si="42"/>
        <v>0</v>
      </c>
      <c r="AG86" s="26">
        <f t="shared" si="43"/>
        <v>0</v>
      </c>
      <c r="AH86" s="26">
        <f t="shared" si="44"/>
        <v>0</v>
      </c>
      <c r="AI86" s="26"/>
      <c r="AJ86" s="1">
        <f t="shared" si="45"/>
        <v>0</v>
      </c>
      <c r="AK86" s="1">
        <f t="shared" si="46"/>
        <v>0</v>
      </c>
      <c r="AL86" s="1">
        <f t="shared" si="47"/>
        <v>0</v>
      </c>
    </row>
    <row r="87" spans="1:38" ht="20.100000000000001" customHeight="1" x14ac:dyDescent="0.25">
      <c r="A87" s="29">
        <f>IF(Table1[[#This Row],[Sr.No.]]="","",Table1[[#This Row],[Sr.No.]])</f>
        <v>82</v>
      </c>
      <c r="B87" s="30" t="str">
        <f>IF(Table1[[#This Row],[Name of Employee]]="","",Table1[[#This Row],[Name of Employee]])</f>
        <v>A</v>
      </c>
      <c r="C87" s="29" t="str">
        <f>IF(IF(Master!T87="","",Master!T87)=0,"",IF(Master!T87="","",Master!T87))</f>
        <v/>
      </c>
      <c r="D87" s="17"/>
      <c r="E87" s="17">
        <v>50000</v>
      </c>
      <c r="F87" s="17"/>
      <c r="G87" s="17"/>
      <c r="H87" s="29">
        <f t="shared" si="24"/>
        <v>-50000</v>
      </c>
      <c r="I87" s="17"/>
      <c r="J87" s="42" t="str">
        <f t="shared" si="25"/>
        <v/>
      </c>
      <c r="K87" s="17"/>
      <c r="L87" s="17"/>
      <c r="M87" s="29">
        <f t="shared" si="26"/>
        <v>-50000</v>
      </c>
      <c r="N87" s="29">
        <f t="shared" si="27"/>
        <v>0</v>
      </c>
      <c r="O87" s="29">
        <f t="shared" si="28"/>
        <v>0</v>
      </c>
      <c r="P87" s="29">
        <f t="shared" si="29"/>
        <v>0</v>
      </c>
      <c r="Q87" s="29">
        <f t="shared" si="30"/>
        <v>0</v>
      </c>
      <c r="R87" s="19"/>
      <c r="S87" s="26"/>
      <c r="T87" s="26">
        <f t="shared" si="31"/>
        <v>0</v>
      </c>
      <c r="U87" s="26">
        <f t="shared" si="32"/>
        <v>0</v>
      </c>
      <c r="V87" s="26">
        <f>Master!S87</f>
        <v>0</v>
      </c>
      <c r="W87" s="26">
        <f t="shared" si="33"/>
        <v>0</v>
      </c>
      <c r="X87" s="26">
        <f t="shared" si="34"/>
        <v>0</v>
      </c>
      <c r="Y87" s="26">
        <f t="shared" si="35"/>
        <v>0</v>
      </c>
      <c r="Z87" s="26">
        <f t="shared" si="36"/>
        <v>0</v>
      </c>
      <c r="AA87" s="26">
        <f t="shared" si="37"/>
        <v>0</v>
      </c>
      <c r="AB87" s="26">
        <f t="shared" si="38"/>
        <v>0</v>
      </c>
      <c r="AC87" s="26">
        <f t="shared" si="39"/>
        <v>0</v>
      </c>
      <c r="AD87" s="26">
        <f t="shared" si="40"/>
        <v>0</v>
      </c>
      <c r="AE87" s="26">
        <f t="shared" si="41"/>
        <v>0</v>
      </c>
      <c r="AF87" s="26">
        <f t="shared" si="42"/>
        <v>0</v>
      </c>
      <c r="AG87" s="26">
        <f t="shared" si="43"/>
        <v>0</v>
      </c>
      <c r="AH87" s="26">
        <f t="shared" si="44"/>
        <v>0</v>
      </c>
      <c r="AI87" s="26"/>
      <c r="AJ87" s="1">
        <f t="shared" si="45"/>
        <v>0</v>
      </c>
      <c r="AK87" s="1">
        <f t="shared" si="46"/>
        <v>0</v>
      </c>
      <c r="AL87" s="1">
        <f t="shared" si="47"/>
        <v>0</v>
      </c>
    </row>
    <row r="88" spans="1:38" ht="20.100000000000001" customHeight="1" x14ac:dyDescent="0.25">
      <c r="A88" s="29">
        <f>IF(Table1[[#This Row],[Sr.No.]]="","",Table1[[#This Row],[Sr.No.]])</f>
        <v>83</v>
      </c>
      <c r="B88" s="30" t="str">
        <f>IF(Table1[[#This Row],[Name of Employee]]="","",Table1[[#This Row],[Name of Employee]])</f>
        <v>B</v>
      </c>
      <c r="C88" s="29" t="str">
        <f>IF(IF(Master!T88="","",Master!T88)=0,"",IF(Master!T88="","",Master!T88))</f>
        <v/>
      </c>
      <c r="D88" s="17"/>
      <c r="E88" s="17">
        <v>50000</v>
      </c>
      <c r="F88" s="17"/>
      <c r="G88" s="17"/>
      <c r="H88" s="29">
        <f t="shared" si="24"/>
        <v>-50000</v>
      </c>
      <c r="I88" s="17"/>
      <c r="J88" s="42" t="str">
        <f t="shared" si="25"/>
        <v/>
      </c>
      <c r="K88" s="17"/>
      <c r="L88" s="17"/>
      <c r="M88" s="29">
        <f t="shared" si="26"/>
        <v>-50000</v>
      </c>
      <c r="N88" s="29">
        <f t="shared" si="27"/>
        <v>0</v>
      </c>
      <c r="O88" s="29">
        <f t="shared" si="28"/>
        <v>0</v>
      </c>
      <c r="P88" s="29">
        <f t="shared" si="29"/>
        <v>0</v>
      </c>
      <c r="Q88" s="29">
        <f t="shared" si="30"/>
        <v>0</v>
      </c>
      <c r="R88" s="19"/>
      <c r="S88" s="26"/>
      <c r="T88" s="26">
        <f t="shared" si="31"/>
        <v>0</v>
      </c>
      <c r="U88" s="26">
        <f t="shared" si="32"/>
        <v>0</v>
      </c>
      <c r="V88" s="26">
        <f>Master!S88</f>
        <v>0</v>
      </c>
      <c r="W88" s="26">
        <f t="shared" si="33"/>
        <v>0</v>
      </c>
      <c r="X88" s="26">
        <f t="shared" si="34"/>
        <v>0</v>
      </c>
      <c r="Y88" s="26">
        <f t="shared" si="35"/>
        <v>0</v>
      </c>
      <c r="Z88" s="26">
        <f t="shared" si="36"/>
        <v>0</v>
      </c>
      <c r="AA88" s="26">
        <f t="shared" si="37"/>
        <v>0</v>
      </c>
      <c r="AB88" s="26">
        <f t="shared" si="38"/>
        <v>0</v>
      </c>
      <c r="AC88" s="26">
        <f t="shared" si="39"/>
        <v>0</v>
      </c>
      <c r="AD88" s="26">
        <f t="shared" si="40"/>
        <v>0</v>
      </c>
      <c r="AE88" s="26">
        <f t="shared" si="41"/>
        <v>0</v>
      </c>
      <c r="AF88" s="26">
        <f t="shared" si="42"/>
        <v>0</v>
      </c>
      <c r="AG88" s="26">
        <f t="shared" si="43"/>
        <v>0</v>
      </c>
      <c r="AH88" s="26">
        <f t="shared" si="44"/>
        <v>0</v>
      </c>
      <c r="AI88" s="26"/>
      <c r="AJ88" s="1">
        <f t="shared" si="45"/>
        <v>0</v>
      </c>
      <c r="AK88" s="1">
        <f t="shared" si="46"/>
        <v>0</v>
      </c>
      <c r="AL88" s="1">
        <f t="shared" si="47"/>
        <v>0</v>
      </c>
    </row>
    <row r="89" spans="1:38" ht="20.100000000000001" customHeight="1" x14ac:dyDescent="0.25">
      <c r="A89" s="29">
        <f>IF(Table1[[#This Row],[Sr.No.]]="","",Table1[[#This Row],[Sr.No.]])</f>
        <v>84</v>
      </c>
      <c r="B89" s="30" t="str">
        <f>IF(Table1[[#This Row],[Name of Employee]]="","",Table1[[#This Row],[Name of Employee]])</f>
        <v>C</v>
      </c>
      <c r="C89" s="29" t="str">
        <f>IF(IF(Master!T89="","",Master!T89)=0,"",IF(Master!T89="","",Master!T89))</f>
        <v/>
      </c>
      <c r="D89" s="17"/>
      <c r="E89" s="17">
        <v>50000</v>
      </c>
      <c r="F89" s="17"/>
      <c r="G89" s="17"/>
      <c r="H89" s="29">
        <f t="shared" si="24"/>
        <v>-50000</v>
      </c>
      <c r="I89" s="17"/>
      <c r="J89" s="42" t="str">
        <f t="shared" si="25"/>
        <v/>
      </c>
      <c r="K89" s="17"/>
      <c r="L89" s="17"/>
      <c r="M89" s="29">
        <f t="shared" si="26"/>
        <v>-50000</v>
      </c>
      <c r="N89" s="29">
        <f t="shared" si="27"/>
        <v>0</v>
      </c>
      <c r="O89" s="29">
        <f t="shared" si="28"/>
        <v>0</v>
      </c>
      <c r="P89" s="29">
        <f t="shared" si="29"/>
        <v>0</v>
      </c>
      <c r="Q89" s="29">
        <f t="shared" si="30"/>
        <v>0</v>
      </c>
      <c r="R89" s="19"/>
      <c r="S89" s="26"/>
      <c r="T89" s="26">
        <f t="shared" si="31"/>
        <v>0</v>
      </c>
      <c r="U89" s="26">
        <f t="shared" si="32"/>
        <v>0</v>
      </c>
      <c r="V89" s="26">
        <f>Master!S89</f>
        <v>0</v>
      </c>
      <c r="W89" s="26">
        <f t="shared" si="33"/>
        <v>0</v>
      </c>
      <c r="X89" s="26">
        <f t="shared" si="34"/>
        <v>0</v>
      </c>
      <c r="Y89" s="26">
        <f t="shared" si="35"/>
        <v>0</v>
      </c>
      <c r="Z89" s="26">
        <f t="shared" si="36"/>
        <v>0</v>
      </c>
      <c r="AA89" s="26">
        <f t="shared" si="37"/>
        <v>0</v>
      </c>
      <c r="AB89" s="26">
        <f t="shared" si="38"/>
        <v>0</v>
      </c>
      <c r="AC89" s="26">
        <f t="shared" si="39"/>
        <v>0</v>
      </c>
      <c r="AD89" s="26">
        <f t="shared" si="40"/>
        <v>0</v>
      </c>
      <c r="AE89" s="26">
        <f t="shared" si="41"/>
        <v>0</v>
      </c>
      <c r="AF89" s="26">
        <f t="shared" si="42"/>
        <v>0</v>
      </c>
      <c r="AG89" s="26">
        <f t="shared" si="43"/>
        <v>0</v>
      </c>
      <c r="AH89" s="26">
        <f t="shared" si="44"/>
        <v>0</v>
      </c>
      <c r="AI89" s="26"/>
      <c r="AJ89" s="1">
        <f t="shared" si="45"/>
        <v>0</v>
      </c>
      <c r="AK89" s="1">
        <f t="shared" si="46"/>
        <v>0</v>
      </c>
      <c r="AL89" s="1">
        <f t="shared" si="47"/>
        <v>0</v>
      </c>
    </row>
    <row r="90" spans="1:38" ht="20.100000000000001" customHeight="1" x14ac:dyDescent="0.25">
      <c r="A90" s="29">
        <f>IF(Table1[[#This Row],[Sr.No.]]="","",Table1[[#This Row],[Sr.No.]])</f>
        <v>85</v>
      </c>
      <c r="B90" s="30" t="str">
        <f>IF(Table1[[#This Row],[Name of Employee]]="","",Table1[[#This Row],[Name of Employee]])</f>
        <v>D</v>
      </c>
      <c r="C90" s="29" t="str">
        <f>IF(IF(Master!T90="","",Master!T90)=0,"",IF(Master!T90="","",Master!T90))</f>
        <v/>
      </c>
      <c r="D90" s="17"/>
      <c r="E90" s="17">
        <v>50000</v>
      </c>
      <c r="F90" s="17"/>
      <c r="G90" s="17"/>
      <c r="H90" s="29">
        <f t="shared" si="24"/>
        <v>-50000</v>
      </c>
      <c r="I90" s="17"/>
      <c r="J90" s="42" t="str">
        <f t="shared" si="25"/>
        <v/>
      </c>
      <c r="K90" s="17"/>
      <c r="L90" s="17"/>
      <c r="M90" s="29">
        <f t="shared" si="26"/>
        <v>-50000</v>
      </c>
      <c r="N90" s="29">
        <f t="shared" si="27"/>
        <v>0</v>
      </c>
      <c r="O90" s="29">
        <f t="shared" si="28"/>
        <v>0</v>
      </c>
      <c r="P90" s="29">
        <f t="shared" si="29"/>
        <v>0</v>
      </c>
      <c r="Q90" s="29">
        <f t="shared" si="30"/>
        <v>0</v>
      </c>
      <c r="R90" s="19"/>
      <c r="S90" s="26"/>
      <c r="T90" s="26">
        <f t="shared" si="31"/>
        <v>0</v>
      </c>
      <c r="U90" s="26">
        <f t="shared" si="32"/>
        <v>0</v>
      </c>
      <c r="V90" s="26">
        <f>Master!S90</f>
        <v>0</v>
      </c>
      <c r="W90" s="26">
        <f t="shared" si="33"/>
        <v>0</v>
      </c>
      <c r="X90" s="26">
        <f t="shared" si="34"/>
        <v>0</v>
      </c>
      <c r="Y90" s="26">
        <f t="shared" si="35"/>
        <v>0</v>
      </c>
      <c r="Z90" s="26">
        <f t="shared" si="36"/>
        <v>0</v>
      </c>
      <c r="AA90" s="26">
        <f t="shared" si="37"/>
        <v>0</v>
      </c>
      <c r="AB90" s="26">
        <f t="shared" si="38"/>
        <v>0</v>
      </c>
      <c r="AC90" s="26">
        <f t="shared" si="39"/>
        <v>0</v>
      </c>
      <c r="AD90" s="26">
        <f t="shared" si="40"/>
        <v>0</v>
      </c>
      <c r="AE90" s="26">
        <f t="shared" si="41"/>
        <v>0</v>
      </c>
      <c r="AF90" s="26">
        <f t="shared" si="42"/>
        <v>0</v>
      </c>
      <c r="AG90" s="26">
        <f t="shared" si="43"/>
        <v>0</v>
      </c>
      <c r="AH90" s="26">
        <f t="shared" si="44"/>
        <v>0</v>
      </c>
      <c r="AI90" s="26"/>
      <c r="AJ90" s="1">
        <f t="shared" si="45"/>
        <v>0</v>
      </c>
      <c r="AK90" s="1">
        <f t="shared" si="46"/>
        <v>0</v>
      </c>
      <c r="AL90" s="1">
        <f t="shared" si="47"/>
        <v>0</v>
      </c>
    </row>
    <row r="91" spans="1:38" ht="20.100000000000001" customHeight="1" x14ac:dyDescent="0.25">
      <c r="A91" s="29">
        <f>IF(Table1[[#This Row],[Sr.No.]]="","",Table1[[#This Row],[Sr.No.]])</f>
        <v>86</v>
      </c>
      <c r="B91" s="30" t="str">
        <f>IF(Table1[[#This Row],[Name of Employee]]="","",Table1[[#This Row],[Name of Employee]])</f>
        <v>E</v>
      </c>
      <c r="C91" s="29" t="str">
        <f>IF(IF(Master!T91="","",Master!T91)=0,"",IF(Master!T91="","",Master!T91))</f>
        <v/>
      </c>
      <c r="D91" s="17"/>
      <c r="E91" s="17">
        <v>50000</v>
      </c>
      <c r="F91" s="17"/>
      <c r="G91" s="17"/>
      <c r="H91" s="29">
        <f t="shared" si="24"/>
        <v>-50000</v>
      </c>
      <c r="I91" s="17"/>
      <c r="J91" s="42" t="str">
        <f t="shared" si="25"/>
        <v/>
      </c>
      <c r="K91" s="17"/>
      <c r="L91" s="17"/>
      <c r="M91" s="29">
        <f t="shared" si="26"/>
        <v>-50000</v>
      </c>
      <c r="N91" s="29">
        <f t="shared" si="27"/>
        <v>0</v>
      </c>
      <c r="O91" s="29">
        <f t="shared" si="28"/>
        <v>0</v>
      </c>
      <c r="P91" s="29">
        <f t="shared" si="29"/>
        <v>0</v>
      </c>
      <c r="Q91" s="29">
        <f t="shared" si="30"/>
        <v>0</v>
      </c>
      <c r="R91" s="19"/>
      <c r="S91" s="26"/>
      <c r="T91" s="26">
        <f t="shared" si="31"/>
        <v>0</v>
      </c>
      <c r="U91" s="26">
        <f t="shared" si="32"/>
        <v>0</v>
      </c>
      <c r="V91" s="26">
        <f>Master!S91</f>
        <v>0</v>
      </c>
      <c r="W91" s="26">
        <f t="shared" si="33"/>
        <v>0</v>
      </c>
      <c r="X91" s="26">
        <f t="shared" si="34"/>
        <v>0</v>
      </c>
      <c r="Y91" s="26">
        <f t="shared" si="35"/>
        <v>0</v>
      </c>
      <c r="Z91" s="26">
        <f t="shared" si="36"/>
        <v>0</v>
      </c>
      <c r="AA91" s="26">
        <f t="shared" si="37"/>
        <v>0</v>
      </c>
      <c r="AB91" s="26">
        <f t="shared" si="38"/>
        <v>0</v>
      </c>
      <c r="AC91" s="26">
        <f t="shared" si="39"/>
        <v>0</v>
      </c>
      <c r="AD91" s="26">
        <f t="shared" si="40"/>
        <v>0</v>
      </c>
      <c r="AE91" s="26">
        <f t="shared" si="41"/>
        <v>0</v>
      </c>
      <c r="AF91" s="26">
        <f t="shared" si="42"/>
        <v>0</v>
      </c>
      <c r="AG91" s="26">
        <f t="shared" si="43"/>
        <v>0</v>
      </c>
      <c r="AH91" s="26">
        <f t="shared" si="44"/>
        <v>0</v>
      </c>
      <c r="AI91" s="26"/>
      <c r="AJ91" s="1">
        <f t="shared" si="45"/>
        <v>0</v>
      </c>
      <c r="AK91" s="1">
        <f t="shared" si="46"/>
        <v>0</v>
      </c>
      <c r="AL91" s="1">
        <f t="shared" si="47"/>
        <v>0</v>
      </c>
    </row>
    <row r="92" spans="1:38" ht="20.100000000000001" customHeight="1" x14ac:dyDescent="0.25">
      <c r="A92" s="29">
        <f>IF(Table1[[#This Row],[Sr.No.]]="","",Table1[[#This Row],[Sr.No.]])</f>
        <v>87</v>
      </c>
      <c r="B92" s="30" t="str">
        <f>IF(Table1[[#This Row],[Name of Employee]]="","",Table1[[#This Row],[Name of Employee]])</f>
        <v>F</v>
      </c>
      <c r="C92" s="29" t="str">
        <f>IF(IF(Master!T92="","",Master!T92)=0,"",IF(Master!T92="","",Master!T92))</f>
        <v/>
      </c>
      <c r="D92" s="17"/>
      <c r="E92" s="17">
        <v>50000</v>
      </c>
      <c r="F92" s="17"/>
      <c r="G92" s="17"/>
      <c r="H92" s="29">
        <f t="shared" si="24"/>
        <v>-50000</v>
      </c>
      <c r="I92" s="17"/>
      <c r="J92" s="42" t="str">
        <f t="shared" si="25"/>
        <v/>
      </c>
      <c r="K92" s="17"/>
      <c r="L92" s="17"/>
      <c r="M92" s="29">
        <f t="shared" si="26"/>
        <v>-50000</v>
      </c>
      <c r="N92" s="29">
        <f t="shared" si="27"/>
        <v>0</v>
      </c>
      <c r="O92" s="29">
        <f t="shared" si="28"/>
        <v>0</v>
      </c>
      <c r="P92" s="29">
        <f t="shared" si="29"/>
        <v>0</v>
      </c>
      <c r="Q92" s="29">
        <f t="shared" si="30"/>
        <v>0</v>
      </c>
      <c r="R92" s="19"/>
      <c r="S92" s="26"/>
      <c r="T92" s="26">
        <f t="shared" si="31"/>
        <v>0</v>
      </c>
      <c r="U92" s="26">
        <f t="shared" si="32"/>
        <v>0</v>
      </c>
      <c r="V92" s="26">
        <f>Master!S92</f>
        <v>0</v>
      </c>
      <c r="W92" s="26">
        <f t="shared" si="33"/>
        <v>0</v>
      </c>
      <c r="X92" s="26">
        <f t="shared" si="34"/>
        <v>0</v>
      </c>
      <c r="Y92" s="26">
        <f t="shared" si="35"/>
        <v>0</v>
      </c>
      <c r="Z92" s="26">
        <f t="shared" si="36"/>
        <v>0</v>
      </c>
      <c r="AA92" s="26">
        <f t="shared" si="37"/>
        <v>0</v>
      </c>
      <c r="AB92" s="26">
        <f t="shared" si="38"/>
        <v>0</v>
      </c>
      <c r="AC92" s="26">
        <f t="shared" si="39"/>
        <v>0</v>
      </c>
      <c r="AD92" s="26">
        <f t="shared" si="40"/>
        <v>0</v>
      </c>
      <c r="AE92" s="26">
        <f t="shared" si="41"/>
        <v>0</v>
      </c>
      <c r="AF92" s="26">
        <f t="shared" si="42"/>
        <v>0</v>
      </c>
      <c r="AG92" s="26">
        <f t="shared" si="43"/>
        <v>0</v>
      </c>
      <c r="AH92" s="26">
        <f t="shared" si="44"/>
        <v>0</v>
      </c>
      <c r="AI92" s="26"/>
      <c r="AJ92" s="1">
        <f t="shared" si="45"/>
        <v>0</v>
      </c>
      <c r="AK92" s="1">
        <f t="shared" si="46"/>
        <v>0</v>
      </c>
      <c r="AL92" s="1">
        <f t="shared" si="47"/>
        <v>0</v>
      </c>
    </row>
    <row r="93" spans="1:38" ht="20.100000000000001" customHeight="1" x14ac:dyDescent="0.25">
      <c r="A93" s="29">
        <f>IF(Table1[[#This Row],[Sr.No.]]="","",Table1[[#This Row],[Sr.No.]])</f>
        <v>88</v>
      </c>
      <c r="B93" s="30" t="str">
        <f>IF(Table1[[#This Row],[Name of Employee]]="","",Table1[[#This Row],[Name of Employee]])</f>
        <v>G</v>
      </c>
      <c r="C93" s="29" t="str">
        <f>IF(IF(Master!T93="","",Master!T93)=0,"",IF(Master!T93="","",Master!T93))</f>
        <v/>
      </c>
      <c r="D93" s="17"/>
      <c r="E93" s="17">
        <v>50000</v>
      </c>
      <c r="F93" s="17"/>
      <c r="G93" s="17"/>
      <c r="H93" s="29">
        <f t="shared" si="24"/>
        <v>-50000</v>
      </c>
      <c r="I93" s="17"/>
      <c r="J93" s="42" t="str">
        <f t="shared" si="25"/>
        <v/>
      </c>
      <c r="K93" s="17"/>
      <c r="L93" s="17"/>
      <c r="M93" s="29">
        <f t="shared" si="26"/>
        <v>-50000</v>
      </c>
      <c r="N93" s="29">
        <f t="shared" si="27"/>
        <v>0</v>
      </c>
      <c r="O93" s="29">
        <f t="shared" si="28"/>
        <v>0</v>
      </c>
      <c r="P93" s="29">
        <f t="shared" si="29"/>
        <v>0</v>
      </c>
      <c r="Q93" s="29">
        <f t="shared" si="30"/>
        <v>0</v>
      </c>
      <c r="R93" s="19"/>
      <c r="S93" s="26"/>
      <c r="T93" s="26">
        <f t="shared" si="31"/>
        <v>0</v>
      </c>
      <c r="U93" s="26">
        <f t="shared" si="32"/>
        <v>0</v>
      </c>
      <c r="V93" s="26">
        <f>Master!S93</f>
        <v>0</v>
      </c>
      <c r="W93" s="26">
        <f t="shared" si="33"/>
        <v>0</v>
      </c>
      <c r="X93" s="26">
        <f t="shared" si="34"/>
        <v>0</v>
      </c>
      <c r="Y93" s="26">
        <f t="shared" si="35"/>
        <v>0</v>
      </c>
      <c r="Z93" s="26">
        <f t="shared" si="36"/>
        <v>0</v>
      </c>
      <c r="AA93" s="26">
        <f t="shared" si="37"/>
        <v>0</v>
      </c>
      <c r="AB93" s="26">
        <f t="shared" si="38"/>
        <v>0</v>
      </c>
      <c r="AC93" s="26">
        <f t="shared" si="39"/>
        <v>0</v>
      </c>
      <c r="AD93" s="26">
        <f t="shared" si="40"/>
        <v>0</v>
      </c>
      <c r="AE93" s="26">
        <f t="shared" si="41"/>
        <v>0</v>
      </c>
      <c r="AF93" s="26">
        <f t="shared" si="42"/>
        <v>0</v>
      </c>
      <c r="AG93" s="26">
        <f t="shared" si="43"/>
        <v>0</v>
      </c>
      <c r="AH93" s="26">
        <f t="shared" si="44"/>
        <v>0</v>
      </c>
      <c r="AI93" s="26"/>
      <c r="AJ93" s="1">
        <f t="shared" si="45"/>
        <v>0</v>
      </c>
      <c r="AK93" s="1">
        <f t="shared" si="46"/>
        <v>0</v>
      </c>
      <c r="AL93" s="1">
        <f t="shared" si="47"/>
        <v>0</v>
      </c>
    </row>
    <row r="94" spans="1:38" ht="20.100000000000001" customHeight="1" x14ac:dyDescent="0.25">
      <c r="A94" s="29">
        <f>IF(Table1[[#This Row],[Sr.No.]]="","",Table1[[#This Row],[Sr.No.]])</f>
        <v>89</v>
      </c>
      <c r="B94" s="30" t="str">
        <f>IF(Table1[[#This Row],[Name of Employee]]="","",Table1[[#This Row],[Name of Employee]])</f>
        <v>H</v>
      </c>
      <c r="C94" s="29" t="str">
        <f>IF(IF(Master!T94="","",Master!T94)=0,"",IF(Master!T94="","",Master!T94))</f>
        <v/>
      </c>
      <c r="D94" s="17"/>
      <c r="E94" s="17">
        <v>50000</v>
      </c>
      <c r="F94" s="17"/>
      <c r="G94" s="17"/>
      <c r="H94" s="29">
        <f t="shared" si="24"/>
        <v>-50000</v>
      </c>
      <c r="I94" s="17"/>
      <c r="J94" s="42" t="str">
        <f t="shared" si="25"/>
        <v/>
      </c>
      <c r="K94" s="17"/>
      <c r="L94" s="17"/>
      <c r="M94" s="29">
        <f t="shared" si="26"/>
        <v>-50000</v>
      </c>
      <c r="N94" s="29">
        <f t="shared" si="27"/>
        <v>0</v>
      </c>
      <c r="O94" s="29">
        <f t="shared" si="28"/>
        <v>0</v>
      </c>
      <c r="P94" s="29">
        <f t="shared" si="29"/>
        <v>0</v>
      </c>
      <c r="Q94" s="29">
        <f t="shared" si="30"/>
        <v>0</v>
      </c>
      <c r="R94" s="19"/>
      <c r="S94" s="26"/>
      <c r="T94" s="26">
        <f t="shared" si="31"/>
        <v>0</v>
      </c>
      <c r="U94" s="26">
        <f t="shared" si="32"/>
        <v>0</v>
      </c>
      <c r="V94" s="26">
        <f>Master!S94</f>
        <v>0</v>
      </c>
      <c r="W94" s="26">
        <f t="shared" si="33"/>
        <v>0</v>
      </c>
      <c r="X94" s="26">
        <f t="shared" si="34"/>
        <v>0</v>
      </c>
      <c r="Y94" s="26">
        <f t="shared" si="35"/>
        <v>0</v>
      </c>
      <c r="Z94" s="26">
        <f t="shared" si="36"/>
        <v>0</v>
      </c>
      <c r="AA94" s="26">
        <f t="shared" si="37"/>
        <v>0</v>
      </c>
      <c r="AB94" s="26">
        <f t="shared" si="38"/>
        <v>0</v>
      </c>
      <c r="AC94" s="26">
        <f t="shared" si="39"/>
        <v>0</v>
      </c>
      <c r="AD94" s="26">
        <f t="shared" si="40"/>
        <v>0</v>
      </c>
      <c r="AE94" s="26">
        <f t="shared" si="41"/>
        <v>0</v>
      </c>
      <c r="AF94" s="26">
        <f t="shared" si="42"/>
        <v>0</v>
      </c>
      <c r="AG94" s="26">
        <f t="shared" si="43"/>
        <v>0</v>
      </c>
      <c r="AH94" s="26">
        <f t="shared" si="44"/>
        <v>0</v>
      </c>
      <c r="AI94" s="26"/>
      <c r="AJ94" s="1">
        <f t="shared" si="45"/>
        <v>0</v>
      </c>
      <c r="AK94" s="1">
        <f t="shared" si="46"/>
        <v>0</v>
      </c>
      <c r="AL94" s="1">
        <f t="shared" si="47"/>
        <v>0</v>
      </c>
    </row>
    <row r="95" spans="1:38" ht="20.100000000000001" customHeight="1" x14ac:dyDescent="0.25">
      <c r="A95" s="29">
        <f>IF(Table1[[#This Row],[Sr.No.]]="","",Table1[[#This Row],[Sr.No.]])</f>
        <v>90</v>
      </c>
      <c r="B95" s="30" t="str">
        <f>IF(Table1[[#This Row],[Name of Employee]]="","",Table1[[#This Row],[Name of Employee]])</f>
        <v>I</v>
      </c>
      <c r="C95" s="29" t="str">
        <f>IF(IF(Master!T95="","",Master!T95)=0,"",IF(Master!T95="","",Master!T95))</f>
        <v/>
      </c>
      <c r="D95" s="17"/>
      <c r="E95" s="17">
        <v>50000</v>
      </c>
      <c r="F95" s="17"/>
      <c r="G95" s="17"/>
      <c r="H95" s="29">
        <f t="shared" si="24"/>
        <v>-50000</v>
      </c>
      <c r="I95" s="17"/>
      <c r="J95" s="42" t="str">
        <f t="shared" si="25"/>
        <v/>
      </c>
      <c r="K95" s="17"/>
      <c r="L95" s="17"/>
      <c r="M95" s="29">
        <f t="shared" si="26"/>
        <v>-50000</v>
      </c>
      <c r="N95" s="29">
        <f t="shared" si="27"/>
        <v>0</v>
      </c>
      <c r="O95" s="29">
        <f t="shared" si="28"/>
        <v>0</v>
      </c>
      <c r="P95" s="29">
        <f t="shared" si="29"/>
        <v>0</v>
      </c>
      <c r="Q95" s="29">
        <f t="shared" si="30"/>
        <v>0</v>
      </c>
      <c r="R95" s="19"/>
      <c r="S95" s="26"/>
      <c r="T95" s="26">
        <f t="shared" si="31"/>
        <v>0</v>
      </c>
      <c r="U95" s="26">
        <f t="shared" si="32"/>
        <v>0</v>
      </c>
      <c r="V95" s="26">
        <f>Master!S95</f>
        <v>0</v>
      </c>
      <c r="W95" s="26">
        <f t="shared" si="33"/>
        <v>0</v>
      </c>
      <c r="X95" s="26">
        <f t="shared" si="34"/>
        <v>0</v>
      </c>
      <c r="Y95" s="26">
        <f t="shared" si="35"/>
        <v>0</v>
      </c>
      <c r="Z95" s="26">
        <f t="shared" si="36"/>
        <v>0</v>
      </c>
      <c r="AA95" s="26">
        <f t="shared" si="37"/>
        <v>0</v>
      </c>
      <c r="AB95" s="26">
        <f t="shared" si="38"/>
        <v>0</v>
      </c>
      <c r="AC95" s="26">
        <f t="shared" si="39"/>
        <v>0</v>
      </c>
      <c r="AD95" s="26">
        <f t="shared" si="40"/>
        <v>0</v>
      </c>
      <c r="AE95" s="26">
        <f t="shared" si="41"/>
        <v>0</v>
      </c>
      <c r="AF95" s="26">
        <f t="shared" si="42"/>
        <v>0</v>
      </c>
      <c r="AG95" s="26">
        <f t="shared" si="43"/>
        <v>0</v>
      </c>
      <c r="AH95" s="26">
        <f t="shared" si="44"/>
        <v>0</v>
      </c>
      <c r="AI95" s="26"/>
      <c r="AJ95" s="1">
        <f t="shared" si="45"/>
        <v>0</v>
      </c>
      <c r="AK95" s="1">
        <f t="shared" si="46"/>
        <v>0</v>
      </c>
      <c r="AL95" s="1">
        <f t="shared" si="47"/>
        <v>0</v>
      </c>
    </row>
    <row r="96" spans="1:38" ht="20.100000000000001" customHeight="1" x14ac:dyDescent="0.25">
      <c r="A96" s="29">
        <f>IF(Table1[[#This Row],[Sr.No.]]="","",Table1[[#This Row],[Sr.No.]])</f>
        <v>91</v>
      </c>
      <c r="B96" s="30" t="str">
        <f>IF(Table1[[#This Row],[Name of Employee]]="","",Table1[[#This Row],[Name of Employee]])</f>
        <v>J</v>
      </c>
      <c r="C96" s="29" t="str">
        <f>IF(IF(Master!T96="","",Master!T96)=0,"",IF(Master!T96="","",Master!T96))</f>
        <v/>
      </c>
      <c r="D96" s="17"/>
      <c r="E96" s="17">
        <v>50000</v>
      </c>
      <c r="F96" s="17"/>
      <c r="G96" s="17"/>
      <c r="H96" s="29">
        <f t="shared" si="24"/>
        <v>-50000</v>
      </c>
      <c r="I96" s="17"/>
      <c r="J96" s="42" t="str">
        <f t="shared" si="25"/>
        <v/>
      </c>
      <c r="K96" s="17"/>
      <c r="L96" s="17"/>
      <c r="M96" s="29">
        <f t="shared" si="26"/>
        <v>-50000</v>
      </c>
      <c r="N96" s="29">
        <f t="shared" si="27"/>
        <v>0</v>
      </c>
      <c r="O96" s="29">
        <f t="shared" si="28"/>
        <v>0</v>
      </c>
      <c r="P96" s="29">
        <f t="shared" si="29"/>
        <v>0</v>
      </c>
      <c r="Q96" s="29">
        <f t="shared" si="30"/>
        <v>0</v>
      </c>
      <c r="R96" s="19"/>
      <c r="S96" s="26"/>
      <c r="T96" s="26">
        <f t="shared" si="31"/>
        <v>0</v>
      </c>
      <c r="U96" s="26">
        <f t="shared" si="32"/>
        <v>0</v>
      </c>
      <c r="V96" s="26">
        <f>Master!S96</f>
        <v>0</v>
      </c>
      <c r="W96" s="26">
        <f t="shared" si="33"/>
        <v>0</v>
      </c>
      <c r="X96" s="26">
        <f t="shared" si="34"/>
        <v>0</v>
      </c>
      <c r="Y96" s="26">
        <f t="shared" si="35"/>
        <v>0</v>
      </c>
      <c r="Z96" s="26">
        <f t="shared" si="36"/>
        <v>0</v>
      </c>
      <c r="AA96" s="26">
        <f t="shared" si="37"/>
        <v>0</v>
      </c>
      <c r="AB96" s="26">
        <f t="shared" si="38"/>
        <v>0</v>
      </c>
      <c r="AC96" s="26">
        <f t="shared" si="39"/>
        <v>0</v>
      </c>
      <c r="AD96" s="26">
        <f t="shared" si="40"/>
        <v>0</v>
      </c>
      <c r="AE96" s="26">
        <f t="shared" si="41"/>
        <v>0</v>
      </c>
      <c r="AF96" s="26">
        <f t="shared" si="42"/>
        <v>0</v>
      </c>
      <c r="AG96" s="26">
        <f t="shared" si="43"/>
        <v>0</v>
      </c>
      <c r="AH96" s="26">
        <f t="shared" si="44"/>
        <v>0</v>
      </c>
      <c r="AI96" s="26"/>
      <c r="AJ96" s="1">
        <f t="shared" si="45"/>
        <v>0</v>
      </c>
      <c r="AK96" s="1">
        <f t="shared" si="46"/>
        <v>0</v>
      </c>
      <c r="AL96" s="1">
        <f t="shared" si="47"/>
        <v>0</v>
      </c>
    </row>
    <row r="97" spans="1:38" ht="20.100000000000001" customHeight="1" x14ac:dyDescent="0.25">
      <c r="A97" s="29">
        <f>IF(Table1[[#This Row],[Sr.No.]]="","",Table1[[#This Row],[Sr.No.]])</f>
        <v>92</v>
      </c>
      <c r="B97" s="30" t="str">
        <f>IF(Table1[[#This Row],[Name of Employee]]="","",Table1[[#This Row],[Name of Employee]])</f>
        <v>K</v>
      </c>
      <c r="C97" s="29" t="str">
        <f>IF(IF(Master!T97="","",Master!T97)=0,"",IF(Master!T97="","",Master!T97))</f>
        <v/>
      </c>
      <c r="D97" s="17"/>
      <c r="E97" s="17">
        <v>50000</v>
      </c>
      <c r="F97" s="17"/>
      <c r="G97" s="17"/>
      <c r="H97" s="29">
        <f t="shared" si="24"/>
        <v>-50000</v>
      </c>
      <c r="I97" s="17"/>
      <c r="J97" s="42" t="str">
        <f t="shared" si="25"/>
        <v/>
      </c>
      <c r="K97" s="17"/>
      <c r="L97" s="17"/>
      <c r="M97" s="29">
        <f t="shared" si="26"/>
        <v>-50000</v>
      </c>
      <c r="N97" s="29">
        <f t="shared" si="27"/>
        <v>0</v>
      </c>
      <c r="O97" s="29">
        <f t="shared" si="28"/>
        <v>0</v>
      </c>
      <c r="P97" s="29">
        <f t="shared" si="29"/>
        <v>0</v>
      </c>
      <c r="Q97" s="29">
        <f t="shared" si="30"/>
        <v>0</v>
      </c>
      <c r="R97" s="19"/>
      <c r="S97" s="26"/>
      <c r="T97" s="26">
        <f t="shared" si="31"/>
        <v>0</v>
      </c>
      <c r="U97" s="26">
        <f t="shared" si="32"/>
        <v>0</v>
      </c>
      <c r="V97" s="26">
        <f>Master!S97</f>
        <v>0</v>
      </c>
      <c r="W97" s="26">
        <f t="shared" si="33"/>
        <v>0</v>
      </c>
      <c r="X97" s="26">
        <f t="shared" si="34"/>
        <v>0</v>
      </c>
      <c r="Y97" s="26">
        <f t="shared" si="35"/>
        <v>0</v>
      </c>
      <c r="Z97" s="26">
        <f t="shared" si="36"/>
        <v>0</v>
      </c>
      <c r="AA97" s="26">
        <f t="shared" si="37"/>
        <v>0</v>
      </c>
      <c r="AB97" s="26">
        <f t="shared" si="38"/>
        <v>0</v>
      </c>
      <c r="AC97" s="26">
        <f t="shared" si="39"/>
        <v>0</v>
      </c>
      <c r="AD97" s="26">
        <f t="shared" si="40"/>
        <v>0</v>
      </c>
      <c r="AE97" s="26">
        <f t="shared" si="41"/>
        <v>0</v>
      </c>
      <c r="AF97" s="26">
        <f t="shared" si="42"/>
        <v>0</v>
      </c>
      <c r="AG97" s="26">
        <f t="shared" si="43"/>
        <v>0</v>
      </c>
      <c r="AH97" s="26">
        <f t="shared" si="44"/>
        <v>0</v>
      </c>
      <c r="AI97" s="26"/>
      <c r="AJ97" s="1">
        <f t="shared" si="45"/>
        <v>0</v>
      </c>
      <c r="AK97" s="1">
        <f t="shared" si="46"/>
        <v>0</v>
      </c>
      <c r="AL97" s="1">
        <f t="shared" si="47"/>
        <v>0</v>
      </c>
    </row>
    <row r="98" spans="1:38" ht="20.100000000000001" customHeight="1" x14ac:dyDescent="0.25">
      <c r="A98" s="29">
        <f>IF(Table1[[#This Row],[Sr.No.]]="","",Table1[[#This Row],[Sr.No.]])</f>
        <v>93</v>
      </c>
      <c r="B98" s="30" t="str">
        <f>IF(Table1[[#This Row],[Name of Employee]]="","",Table1[[#This Row],[Name of Employee]])</f>
        <v>L</v>
      </c>
      <c r="C98" s="29" t="str">
        <f>IF(IF(Master!T98="","",Master!T98)=0,"",IF(Master!T98="","",Master!T98))</f>
        <v/>
      </c>
      <c r="D98" s="17"/>
      <c r="E98" s="17">
        <v>50000</v>
      </c>
      <c r="F98" s="17"/>
      <c r="G98" s="17"/>
      <c r="H98" s="29">
        <f t="shared" si="24"/>
        <v>-50000</v>
      </c>
      <c r="I98" s="17"/>
      <c r="J98" s="42" t="str">
        <f t="shared" si="25"/>
        <v/>
      </c>
      <c r="K98" s="17"/>
      <c r="L98" s="17"/>
      <c r="M98" s="29">
        <f t="shared" si="26"/>
        <v>-50000</v>
      </c>
      <c r="N98" s="29">
        <f t="shared" si="27"/>
        <v>0</v>
      </c>
      <c r="O98" s="29">
        <f t="shared" si="28"/>
        <v>0</v>
      </c>
      <c r="P98" s="29">
        <f t="shared" si="29"/>
        <v>0</v>
      </c>
      <c r="Q98" s="29">
        <f t="shared" si="30"/>
        <v>0</v>
      </c>
      <c r="R98" s="19"/>
      <c r="S98" s="26"/>
      <c r="T98" s="26">
        <f t="shared" si="31"/>
        <v>0</v>
      </c>
      <c r="U98" s="26">
        <f t="shared" si="32"/>
        <v>0</v>
      </c>
      <c r="V98" s="26">
        <f>Master!S98</f>
        <v>0</v>
      </c>
      <c r="W98" s="26">
        <f t="shared" si="33"/>
        <v>0</v>
      </c>
      <c r="X98" s="26">
        <f t="shared" si="34"/>
        <v>0</v>
      </c>
      <c r="Y98" s="26">
        <f t="shared" si="35"/>
        <v>0</v>
      </c>
      <c r="Z98" s="26">
        <f t="shared" si="36"/>
        <v>0</v>
      </c>
      <c r="AA98" s="26">
        <f t="shared" si="37"/>
        <v>0</v>
      </c>
      <c r="AB98" s="26">
        <f t="shared" si="38"/>
        <v>0</v>
      </c>
      <c r="AC98" s="26">
        <f t="shared" si="39"/>
        <v>0</v>
      </c>
      <c r="AD98" s="26">
        <f t="shared" si="40"/>
        <v>0</v>
      </c>
      <c r="AE98" s="26">
        <f t="shared" si="41"/>
        <v>0</v>
      </c>
      <c r="AF98" s="26">
        <f t="shared" si="42"/>
        <v>0</v>
      </c>
      <c r="AG98" s="26">
        <f t="shared" si="43"/>
        <v>0</v>
      </c>
      <c r="AH98" s="26">
        <f t="shared" si="44"/>
        <v>0</v>
      </c>
      <c r="AI98" s="26"/>
      <c r="AJ98" s="1">
        <f t="shared" si="45"/>
        <v>0</v>
      </c>
      <c r="AK98" s="1">
        <f t="shared" si="46"/>
        <v>0</v>
      </c>
      <c r="AL98" s="1">
        <f t="shared" si="47"/>
        <v>0</v>
      </c>
    </row>
    <row r="99" spans="1:38" ht="20.100000000000001" customHeight="1" x14ac:dyDescent="0.25">
      <c r="A99" s="29">
        <f>IF(Table1[[#This Row],[Sr.No.]]="","",Table1[[#This Row],[Sr.No.]])</f>
        <v>94</v>
      </c>
      <c r="B99" s="30" t="str">
        <f>IF(Table1[[#This Row],[Name of Employee]]="","",Table1[[#This Row],[Name of Employee]])</f>
        <v>M</v>
      </c>
      <c r="C99" s="29" t="str">
        <f>IF(IF(Master!T99="","",Master!T99)=0,"",IF(Master!T99="","",Master!T99))</f>
        <v/>
      </c>
      <c r="D99" s="17"/>
      <c r="E99" s="17">
        <v>50000</v>
      </c>
      <c r="F99" s="17"/>
      <c r="G99" s="17"/>
      <c r="H99" s="29">
        <f t="shared" si="24"/>
        <v>-50000</v>
      </c>
      <c r="I99" s="17"/>
      <c r="J99" s="42" t="str">
        <f t="shared" si="25"/>
        <v/>
      </c>
      <c r="K99" s="17"/>
      <c r="L99" s="17"/>
      <c r="M99" s="29">
        <f t="shared" si="26"/>
        <v>-50000</v>
      </c>
      <c r="N99" s="29">
        <f t="shared" si="27"/>
        <v>0</v>
      </c>
      <c r="O99" s="29">
        <f t="shared" si="28"/>
        <v>0</v>
      </c>
      <c r="P99" s="29">
        <f t="shared" si="29"/>
        <v>0</v>
      </c>
      <c r="Q99" s="29">
        <f t="shared" si="30"/>
        <v>0</v>
      </c>
      <c r="R99" s="19"/>
      <c r="S99" s="26"/>
      <c r="T99" s="26">
        <f t="shared" si="31"/>
        <v>0</v>
      </c>
      <c r="U99" s="26">
        <f t="shared" si="32"/>
        <v>0</v>
      </c>
      <c r="V99" s="26">
        <f>Master!S99</f>
        <v>0</v>
      </c>
      <c r="W99" s="26">
        <f t="shared" si="33"/>
        <v>0</v>
      </c>
      <c r="X99" s="26">
        <f t="shared" si="34"/>
        <v>0</v>
      </c>
      <c r="Y99" s="26">
        <f t="shared" si="35"/>
        <v>0</v>
      </c>
      <c r="Z99" s="26">
        <f t="shared" si="36"/>
        <v>0</v>
      </c>
      <c r="AA99" s="26">
        <f t="shared" si="37"/>
        <v>0</v>
      </c>
      <c r="AB99" s="26">
        <f t="shared" si="38"/>
        <v>0</v>
      </c>
      <c r="AC99" s="26">
        <f t="shared" si="39"/>
        <v>0</v>
      </c>
      <c r="AD99" s="26">
        <f t="shared" si="40"/>
        <v>0</v>
      </c>
      <c r="AE99" s="26">
        <f t="shared" si="41"/>
        <v>0</v>
      </c>
      <c r="AF99" s="26">
        <f t="shared" si="42"/>
        <v>0</v>
      </c>
      <c r="AG99" s="26">
        <f t="shared" si="43"/>
        <v>0</v>
      </c>
      <c r="AH99" s="26">
        <f t="shared" si="44"/>
        <v>0</v>
      </c>
      <c r="AI99" s="26"/>
      <c r="AJ99" s="1">
        <f t="shared" si="45"/>
        <v>0</v>
      </c>
      <c r="AK99" s="1">
        <f t="shared" si="46"/>
        <v>0</v>
      </c>
      <c r="AL99" s="1">
        <f t="shared" si="47"/>
        <v>0</v>
      </c>
    </row>
    <row r="100" spans="1:38" ht="20.100000000000001" customHeight="1" x14ac:dyDescent="0.25">
      <c r="A100" s="29">
        <f>IF(Table1[[#This Row],[Sr.No.]]="","",Table1[[#This Row],[Sr.No.]])</f>
        <v>95</v>
      </c>
      <c r="B100" s="30" t="str">
        <f>IF(Table1[[#This Row],[Name of Employee]]="","",Table1[[#This Row],[Name of Employee]])</f>
        <v>N</v>
      </c>
      <c r="C100" s="29" t="str">
        <f>IF(IF(Master!T100="","",Master!T100)=0,"",IF(Master!T100="","",Master!T100))</f>
        <v/>
      </c>
      <c r="D100" s="17"/>
      <c r="E100" s="17">
        <v>50000</v>
      </c>
      <c r="F100" s="17"/>
      <c r="G100" s="17"/>
      <c r="H100" s="29">
        <f t="shared" si="24"/>
        <v>-50000</v>
      </c>
      <c r="I100" s="17"/>
      <c r="J100" s="42" t="str">
        <f t="shared" si="25"/>
        <v/>
      </c>
      <c r="K100" s="17"/>
      <c r="L100" s="17"/>
      <c r="M100" s="29">
        <f t="shared" si="26"/>
        <v>-50000</v>
      </c>
      <c r="N100" s="29">
        <f t="shared" si="27"/>
        <v>0</v>
      </c>
      <c r="O100" s="29">
        <f t="shared" si="28"/>
        <v>0</v>
      </c>
      <c r="P100" s="29">
        <f t="shared" si="29"/>
        <v>0</v>
      </c>
      <c r="Q100" s="29">
        <f t="shared" si="30"/>
        <v>0</v>
      </c>
      <c r="R100" s="19"/>
      <c r="S100" s="26"/>
      <c r="T100" s="26">
        <f t="shared" si="31"/>
        <v>0</v>
      </c>
      <c r="U100" s="26">
        <f t="shared" si="32"/>
        <v>0</v>
      </c>
      <c r="V100" s="26">
        <f>Master!S100</f>
        <v>0</v>
      </c>
      <c r="W100" s="26">
        <f t="shared" si="33"/>
        <v>0</v>
      </c>
      <c r="X100" s="26">
        <f t="shared" si="34"/>
        <v>0</v>
      </c>
      <c r="Y100" s="26">
        <f t="shared" si="35"/>
        <v>0</v>
      </c>
      <c r="Z100" s="26">
        <f t="shared" si="36"/>
        <v>0</v>
      </c>
      <c r="AA100" s="26">
        <f t="shared" si="37"/>
        <v>0</v>
      </c>
      <c r="AB100" s="26">
        <f t="shared" si="38"/>
        <v>0</v>
      </c>
      <c r="AC100" s="26">
        <f t="shared" si="39"/>
        <v>0</v>
      </c>
      <c r="AD100" s="26">
        <f t="shared" si="40"/>
        <v>0</v>
      </c>
      <c r="AE100" s="26">
        <f t="shared" si="41"/>
        <v>0</v>
      </c>
      <c r="AF100" s="26">
        <f t="shared" si="42"/>
        <v>0</v>
      </c>
      <c r="AG100" s="26">
        <f t="shared" si="43"/>
        <v>0</v>
      </c>
      <c r="AH100" s="26">
        <f t="shared" si="44"/>
        <v>0</v>
      </c>
      <c r="AI100" s="26"/>
      <c r="AJ100" s="1">
        <f t="shared" si="45"/>
        <v>0</v>
      </c>
      <c r="AK100" s="1">
        <f t="shared" si="46"/>
        <v>0</v>
      </c>
      <c r="AL100" s="1">
        <f t="shared" si="47"/>
        <v>0</v>
      </c>
    </row>
    <row r="101" spans="1:38" ht="20.100000000000001" customHeight="1" x14ac:dyDescent="0.25">
      <c r="A101" s="29">
        <f>IF(Table1[[#This Row],[Sr.No.]]="","",Table1[[#This Row],[Sr.No.]])</f>
        <v>96</v>
      </c>
      <c r="B101" s="30" t="str">
        <f>IF(Table1[[#This Row],[Name of Employee]]="","",Table1[[#This Row],[Name of Employee]])</f>
        <v>O</v>
      </c>
      <c r="C101" s="29" t="str">
        <f>IF(IF(Master!T101="","",Master!T101)=0,"",IF(Master!T101="","",Master!T101))</f>
        <v/>
      </c>
      <c r="D101" s="17"/>
      <c r="E101" s="17">
        <v>50000</v>
      </c>
      <c r="F101" s="17"/>
      <c r="G101" s="17"/>
      <c r="H101" s="29">
        <f t="shared" si="24"/>
        <v>-50000</v>
      </c>
      <c r="I101" s="17"/>
      <c r="J101" s="42" t="str">
        <f t="shared" si="25"/>
        <v/>
      </c>
      <c r="K101" s="17"/>
      <c r="L101" s="17"/>
      <c r="M101" s="29">
        <f t="shared" si="26"/>
        <v>-50000</v>
      </c>
      <c r="N101" s="29">
        <f t="shared" si="27"/>
        <v>0</v>
      </c>
      <c r="O101" s="29">
        <f t="shared" si="28"/>
        <v>0</v>
      </c>
      <c r="P101" s="29">
        <f t="shared" si="29"/>
        <v>0</v>
      </c>
      <c r="Q101" s="29">
        <f t="shared" si="30"/>
        <v>0</v>
      </c>
      <c r="R101" s="19"/>
      <c r="S101" s="26"/>
      <c r="T101" s="26">
        <f t="shared" si="31"/>
        <v>0</v>
      </c>
      <c r="U101" s="26">
        <f t="shared" si="32"/>
        <v>0</v>
      </c>
      <c r="V101" s="26">
        <f>Master!S101</f>
        <v>0</v>
      </c>
      <c r="W101" s="26">
        <f t="shared" si="33"/>
        <v>0</v>
      </c>
      <c r="X101" s="26">
        <f t="shared" si="34"/>
        <v>0</v>
      </c>
      <c r="Y101" s="26">
        <f t="shared" si="35"/>
        <v>0</v>
      </c>
      <c r="Z101" s="26">
        <f t="shared" si="36"/>
        <v>0</v>
      </c>
      <c r="AA101" s="26">
        <f t="shared" si="37"/>
        <v>0</v>
      </c>
      <c r="AB101" s="26">
        <f t="shared" si="38"/>
        <v>0</v>
      </c>
      <c r="AC101" s="26">
        <f t="shared" si="39"/>
        <v>0</v>
      </c>
      <c r="AD101" s="26">
        <f t="shared" si="40"/>
        <v>0</v>
      </c>
      <c r="AE101" s="26">
        <f t="shared" si="41"/>
        <v>0</v>
      </c>
      <c r="AF101" s="26">
        <f t="shared" si="42"/>
        <v>0</v>
      </c>
      <c r="AG101" s="26">
        <f t="shared" si="43"/>
        <v>0</v>
      </c>
      <c r="AH101" s="26">
        <f t="shared" si="44"/>
        <v>0</v>
      </c>
      <c r="AI101" s="26"/>
      <c r="AJ101" s="1">
        <f t="shared" si="45"/>
        <v>0</v>
      </c>
      <c r="AK101" s="1">
        <f t="shared" si="46"/>
        <v>0</v>
      </c>
      <c r="AL101" s="1">
        <f t="shared" si="47"/>
        <v>0</v>
      </c>
    </row>
    <row r="102" spans="1:38" ht="20.100000000000001" customHeight="1" x14ac:dyDescent="0.25">
      <c r="A102" s="29">
        <f>IF(Table1[[#This Row],[Sr.No.]]="","",Table1[[#This Row],[Sr.No.]])</f>
        <v>97</v>
      </c>
      <c r="B102" s="30" t="str">
        <f>IF(Table1[[#This Row],[Name of Employee]]="","",Table1[[#This Row],[Name of Employee]])</f>
        <v>P</v>
      </c>
      <c r="C102" s="29" t="str">
        <f>IF(IF(Master!T102="","",Master!T102)=0,"",IF(Master!T102="","",Master!T102))</f>
        <v/>
      </c>
      <c r="D102" s="17"/>
      <c r="E102" s="17">
        <v>50000</v>
      </c>
      <c r="F102" s="17"/>
      <c r="G102" s="17"/>
      <c r="H102" s="29">
        <f t="shared" si="24"/>
        <v>-50000</v>
      </c>
      <c r="I102" s="17"/>
      <c r="J102" s="42" t="str">
        <f t="shared" si="25"/>
        <v/>
      </c>
      <c r="K102" s="17"/>
      <c r="L102" s="17"/>
      <c r="M102" s="29">
        <f t="shared" si="26"/>
        <v>-50000</v>
      </c>
      <c r="N102" s="29">
        <f t="shared" si="27"/>
        <v>0</v>
      </c>
      <c r="O102" s="29">
        <f t="shared" si="28"/>
        <v>0</v>
      </c>
      <c r="P102" s="29">
        <f t="shared" si="29"/>
        <v>0</v>
      </c>
      <c r="Q102" s="29">
        <f t="shared" si="30"/>
        <v>0</v>
      </c>
      <c r="R102" s="19"/>
      <c r="S102" s="26"/>
      <c r="T102" s="26">
        <f t="shared" si="31"/>
        <v>0</v>
      </c>
      <c r="U102" s="26">
        <f t="shared" si="32"/>
        <v>0</v>
      </c>
      <c r="V102" s="26">
        <f>Master!S102</f>
        <v>0</v>
      </c>
      <c r="W102" s="26">
        <f t="shared" si="33"/>
        <v>0</v>
      </c>
      <c r="X102" s="26">
        <f t="shared" si="34"/>
        <v>0</v>
      </c>
      <c r="Y102" s="26">
        <f t="shared" si="35"/>
        <v>0</v>
      </c>
      <c r="Z102" s="26">
        <f t="shared" si="36"/>
        <v>0</v>
      </c>
      <c r="AA102" s="26">
        <f t="shared" si="37"/>
        <v>0</v>
      </c>
      <c r="AB102" s="26">
        <f t="shared" si="38"/>
        <v>0</v>
      </c>
      <c r="AC102" s="26">
        <f t="shared" si="39"/>
        <v>0</v>
      </c>
      <c r="AD102" s="26">
        <f t="shared" si="40"/>
        <v>0</v>
      </c>
      <c r="AE102" s="26">
        <f t="shared" si="41"/>
        <v>0</v>
      </c>
      <c r="AF102" s="26">
        <f t="shared" si="42"/>
        <v>0</v>
      </c>
      <c r="AG102" s="26">
        <f t="shared" si="43"/>
        <v>0</v>
      </c>
      <c r="AH102" s="26">
        <f t="shared" si="44"/>
        <v>0</v>
      </c>
      <c r="AI102" s="26"/>
      <c r="AJ102" s="1">
        <f t="shared" si="45"/>
        <v>0</v>
      </c>
      <c r="AK102" s="1">
        <f t="shared" si="46"/>
        <v>0</v>
      </c>
      <c r="AL102" s="1">
        <f t="shared" si="47"/>
        <v>0</v>
      </c>
    </row>
    <row r="103" spans="1:38" ht="20.100000000000001" customHeight="1" x14ac:dyDescent="0.25">
      <c r="A103" s="29">
        <f>IF(Table1[[#This Row],[Sr.No.]]="","",Table1[[#This Row],[Sr.No.]])</f>
        <v>98</v>
      </c>
      <c r="B103" s="30" t="str">
        <f>IF(Table1[[#This Row],[Name of Employee]]="","",Table1[[#This Row],[Name of Employee]])</f>
        <v>Q</v>
      </c>
      <c r="C103" s="29" t="str">
        <f>IF(IF(Master!T103="","",Master!T103)=0,"",IF(Master!T103="","",Master!T103))</f>
        <v/>
      </c>
      <c r="D103" s="17"/>
      <c r="E103" s="17">
        <v>50000</v>
      </c>
      <c r="F103" s="17"/>
      <c r="G103" s="17"/>
      <c r="H103" s="29">
        <f t="shared" si="24"/>
        <v>-50000</v>
      </c>
      <c r="I103" s="17"/>
      <c r="J103" s="42" t="str">
        <f t="shared" si="25"/>
        <v/>
      </c>
      <c r="K103" s="17"/>
      <c r="L103" s="17"/>
      <c r="M103" s="29">
        <f t="shared" si="26"/>
        <v>-50000</v>
      </c>
      <c r="N103" s="29">
        <f t="shared" si="27"/>
        <v>0</v>
      </c>
      <c r="O103" s="29">
        <f t="shared" si="28"/>
        <v>0</v>
      </c>
      <c r="P103" s="29">
        <f t="shared" si="29"/>
        <v>0</v>
      </c>
      <c r="Q103" s="29">
        <f t="shared" si="30"/>
        <v>0</v>
      </c>
      <c r="R103" s="19"/>
      <c r="S103" s="26"/>
      <c r="T103" s="26">
        <f t="shared" si="31"/>
        <v>0</v>
      </c>
      <c r="U103" s="26">
        <f t="shared" si="32"/>
        <v>0</v>
      </c>
      <c r="V103" s="26">
        <f>Master!S103</f>
        <v>0</v>
      </c>
      <c r="W103" s="26">
        <f t="shared" si="33"/>
        <v>0</v>
      </c>
      <c r="X103" s="26">
        <f t="shared" si="34"/>
        <v>0</v>
      </c>
      <c r="Y103" s="26">
        <f t="shared" si="35"/>
        <v>0</v>
      </c>
      <c r="Z103" s="26">
        <f t="shared" si="36"/>
        <v>0</v>
      </c>
      <c r="AA103" s="26">
        <f t="shared" si="37"/>
        <v>0</v>
      </c>
      <c r="AB103" s="26">
        <f t="shared" si="38"/>
        <v>0</v>
      </c>
      <c r="AC103" s="26">
        <f t="shared" si="39"/>
        <v>0</v>
      </c>
      <c r="AD103" s="26">
        <f t="shared" si="40"/>
        <v>0</v>
      </c>
      <c r="AE103" s="26">
        <f t="shared" si="41"/>
        <v>0</v>
      </c>
      <c r="AF103" s="26">
        <f t="shared" si="42"/>
        <v>0</v>
      </c>
      <c r="AG103" s="26">
        <f t="shared" si="43"/>
        <v>0</v>
      </c>
      <c r="AH103" s="26">
        <f t="shared" si="44"/>
        <v>0</v>
      </c>
      <c r="AI103" s="26"/>
      <c r="AJ103" s="1">
        <f t="shared" si="45"/>
        <v>0</v>
      </c>
      <c r="AK103" s="1">
        <f t="shared" si="46"/>
        <v>0</v>
      </c>
      <c r="AL103" s="1">
        <f t="shared" si="47"/>
        <v>0</v>
      </c>
    </row>
    <row r="104" spans="1:38" ht="20.100000000000001" customHeight="1" x14ac:dyDescent="0.25">
      <c r="A104" s="29">
        <f>IF(Table1[[#This Row],[Sr.No.]]="","",Table1[[#This Row],[Sr.No.]])</f>
        <v>99</v>
      </c>
      <c r="B104" s="30" t="str">
        <f>IF(Table1[[#This Row],[Name of Employee]]="","",Table1[[#This Row],[Name of Employee]])</f>
        <v>R</v>
      </c>
      <c r="C104" s="29" t="str">
        <f>IF(IF(Master!T104="","",Master!T104)=0,"",IF(Master!T104="","",Master!T104))</f>
        <v/>
      </c>
      <c r="D104" s="17"/>
      <c r="E104" s="17">
        <v>50000</v>
      </c>
      <c r="F104" s="17"/>
      <c r="G104" s="17"/>
      <c r="H104" s="29">
        <f t="shared" si="24"/>
        <v>-50000</v>
      </c>
      <c r="I104" s="17"/>
      <c r="J104" s="42" t="str">
        <f t="shared" si="25"/>
        <v/>
      </c>
      <c r="K104" s="17"/>
      <c r="L104" s="17"/>
      <c r="M104" s="29">
        <f t="shared" si="26"/>
        <v>-50000</v>
      </c>
      <c r="N104" s="29">
        <f t="shared" si="27"/>
        <v>0</v>
      </c>
      <c r="O104" s="29">
        <f t="shared" si="28"/>
        <v>0</v>
      </c>
      <c r="P104" s="29">
        <f t="shared" si="29"/>
        <v>0</v>
      </c>
      <c r="Q104" s="29">
        <f t="shared" si="30"/>
        <v>0</v>
      </c>
      <c r="R104" s="19"/>
      <c r="S104" s="26"/>
      <c r="T104" s="26">
        <f t="shared" si="31"/>
        <v>0</v>
      </c>
      <c r="U104" s="26">
        <f t="shared" si="32"/>
        <v>0</v>
      </c>
      <c r="V104" s="26">
        <f>Master!S104</f>
        <v>0</v>
      </c>
      <c r="W104" s="26">
        <f t="shared" si="33"/>
        <v>0</v>
      </c>
      <c r="X104" s="26">
        <f t="shared" si="34"/>
        <v>0</v>
      </c>
      <c r="Y104" s="26">
        <f t="shared" si="35"/>
        <v>0</v>
      </c>
      <c r="Z104" s="26">
        <f t="shared" si="36"/>
        <v>0</v>
      </c>
      <c r="AA104" s="26">
        <f t="shared" si="37"/>
        <v>0</v>
      </c>
      <c r="AB104" s="26">
        <f t="shared" si="38"/>
        <v>0</v>
      </c>
      <c r="AC104" s="26">
        <f t="shared" si="39"/>
        <v>0</v>
      </c>
      <c r="AD104" s="26">
        <f t="shared" si="40"/>
        <v>0</v>
      </c>
      <c r="AE104" s="26">
        <f t="shared" si="41"/>
        <v>0</v>
      </c>
      <c r="AF104" s="26">
        <f t="shared" si="42"/>
        <v>0</v>
      </c>
      <c r="AG104" s="26">
        <f t="shared" si="43"/>
        <v>0</v>
      </c>
      <c r="AH104" s="26">
        <f t="shared" si="44"/>
        <v>0</v>
      </c>
      <c r="AI104" s="26"/>
      <c r="AJ104" s="1">
        <f t="shared" si="45"/>
        <v>0</v>
      </c>
      <c r="AK104" s="1">
        <f t="shared" si="46"/>
        <v>0</v>
      </c>
      <c r="AL104" s="1">
        <f t="shared" si="47"/>
        <v>0</v>
      </c>
    </row>
    <row r="105" spans="1:38" ht="20.100000000000001" customHeight="1" x14ac:dyDescent="0.25">
      <c r="A105" s="29">
        <f>IF(Table1[[#This Row],[Sr.No.]]="","",Table1[[#This Row],[Sr.No.]])</f>
        <v>100</v>
      </c>
      <c r="B105" s="30" t="str">
        <f>IF(Table1[[#This Row],[Name of Employee]]="","",Table1[[#This Row],[Name of Employee]])</f>
        <v>S</v>
      </c>
      <c r="C105" s="29" t="str">
        <f>IF(IF(Master!T105="","",Master!T105)=0,"",IF(Master!T105="","",Master!T105))</f>
        <v/>
      </c>
      <c r="D105" s="17"/>
      <c r="E105" s="17">
        <v>50000</v>
      </c>
      <c r="F105" s="17"/>
      <c r="G105" s="17"/>
      <c r="H105" s="29">
        <f t="shared" si="24"/>
        <v>-50000</v>
      </c>
      <c r="I105" s="17"/>
      <c r="J105" s="42" t="str">
        <f t="shared" si="25"/>
        <v/>
      </c>
      <c r="K105" s="17"/>
      <c r="L105" s="17"/>
      <c r="M105" s="29">
        <f t="shared" si="26"/>
        <v>-50000</v>
      </c>
      <c r="N105" s="29">
        <f t="shared" si="27"/>
        <v>0</v>
      </c>
      <c r="O105" s="29">
        <f t="shared" si="28"/>
        <v>0</v>
      </c>
      <c r="P105" s="29">
        <f t="shared" si="29"/>
        <v>0</v>
      </c>
      <c r="Q105" s="29">
        <f t="shared" si="30"/>
        <v>0</v>
      </c>
      <c r="R105" s="19"/>
      <c r="S105" s="26"/>
      <c r="T105" s="26">
        <f t="shared" si="31"/>
        <v>0</v>
      </c>
      <c r="U105" s="26">
        <f t="shared" si="32"/>
        <v>0</v>
      </c>
      <c r="V105" s="26">
        <f>Master!S105</f>
        <v>0</v>
      </c>
      <c r="W105" s="26">
        <f t="shared" si="33"/>
        <v>0</v>
      </c>
      <c r="X105" s="26">
        <f t="shared" si="34"/>
        <v>0</v>
      </c>
      <c r="Y105" s="26">
        <f t="shared" si="35"/>
        <v>0</v>
      </c>
      <c r="Z105" s="26">
        <f t="shared" si="36"/>
        <v>0</v>
      </c>
      <c r="AA105" s="26">
        <f t="shared" si="37"/>
        <v>0</v>
      </c>
      <c r="AB105" s="26">
        <f t="shared" si="38"/>
        <v>0</v>
      </c>
      <c r="AC105" s="26">
        <f t="shared" si="39"/>
        <v>0</v>
      </c>
      <c r="AD105" s="26">
        <f t="shared" si="40"/>
        <v>0</v>
      </c>
      <c r="AE105" s="26">
        <f t="shared" si="41"/>
        <v>0</v>
      </c>
      <c r="AF105" s="26">
        <f t="shared" si="42"/>
        <v>0</v>
      </c>
      <c r="AG105" s="26">
        <f t="shared" si="43"/>
        <v>0</v>
      </c>
      <c r="AH105" s="26">
        <f t="shared" si="44"/>
        <v>0</v>
      </c>
      <c r="AI105" s="26"/>
      <c r="AJ105" s="1">
        <f t="shared" si="45"/>
        <v>0</v>
      </c>
      <c r="AK105" s="1">
        <f t="shared" si="46"/>
        <v>0</v>
      </c>
      <c r="AL105" s="1">
        <f t="shared" si="47"/>
        <v>0</v>
      </c>
    </row>
    <row r="106" spans="1:38" ht="20.100000000000001" customHeight="1" x14ac:dyDescent="0.25">
      <c r="A106" s="29">
        <f>IF(Table1[[#This Row],[Sr.No.]]="","",Table1[[#This Row],[Sr.No.]])</f>
        <v>101</v>
      </c>
      <c r="B106" s="30" t="str">
        <f>IF(Table1[[#This Row],[Name of Employee]]="","",Table1[[#This Row],[Name of Employee]])</f>
        <v>T</v>
      </c>
      <c r="C106" s="29" t="str">
        <f>IF(IF(Master!T106="","",Master!T106)=0,"",IF(Master!T106="","",Master!T106))</f>
        <v/>
      </c>
      <c r="D106" s="17"/>
      <c r="E106" s="17">
        <v>50000</v>
      </c>
      <c r="F106" s="17"/>
      <c r="G106" s="17"/>
      <c r="H106" s="29">
        <f t="shared" si="24"/>
        <v>-50000</v>
      </c>
      <c r="I106" s="17"/>
      <c r="J106" s="42" t="str">
        <f t="shared" si="25"/>
        <v/>
      </c>
      <c r="K106" s="17"/>
      <c r="L106" s="17"/>
      <c r="M106" s="29">
        <f t="shared" si="26"/>
        <v>-50000</v>
      </c>
      <c r="N106" s="29">
        <f t="shared" si="27"/>
        <v>0</v>
      </c>
      <c r="O106" s="29">
        <f t="shared" si="28"/>
        <v>0</v>
      </c>
      <c r="P106" s="29">
        <f t="shared" si="29"/>
        <v>0</v>
      </c>
      <c r="Q106" s="29">
        <f t="shared" si="30"/>
        <v>0</v>
      </c>
      <c r="R106" s="19"/>
      <c r="S106" s="26"/>
      <c r="T106" s="26">
        <f t="shared" si="31"/>
        <v>0</v>
      </c>
      <c r="U106" s="26">
        <f t="shared" si="32"/>
        <v>0</v>
      </c>
      <c r="V106" s="26">
        <f>Master!S106</f>
        <v>0</v>
      </c>
      <c r="W106" s="26">
        <f t="shared" si="33"/>
        <v>0</v>
      </c>
      <c r="X106" s="26">
        <f t="shared" si="34"/>
        <v>0</v>
      </c>
      <c r="Y106" s="26">
        <f t="shared" si="35"/>
        <v>0</v>
      </c>
      <c r="Z106" s="26">
        <f t="shared" si="36"/>
        <v>0</v>
      </c>
      <c r="AA106" s="26">
        <f t="shared" si="37"/>
        <v>0</v>
      </c>
      <c r="AB106" s="26">
        <f t="shared" si="38"/>
        <v>0</v>
      </c>
      <c r="AC106" s="26">
        <f t="shared" si="39"/>
        <v>0</v>
      </c>
      <c r="AD106" s="26">
        <f t="shared" si="40"/>
        <v>0</v>
      </c>
      <c r="AE106" s="26">
        <f t="shared" si="41"/>
        <v>0</v>
      </c>
      <c r="AF106" s="26">
        <f t="shared" si="42"/>
        <v>0</v>
      </c>
      <c r="AG106" s="26">
        <f t="shared" si="43"/>
        <v>0</v>
      </c>
      <c r="AH106" s="26">
        <f t="shared" si="44"/>
        <v>0</v>
      </c>
      <c r="AI106" s="26"/>
      <c r="AJ106" s="1">
        <f t="shared" si="45"/>
        <v>0</v>
      </c>
      <c r="AK106" s="1">
        <f t="shared" si="46"/>
        <v>0</v>
      </c>
      <c r="AL106" s="1">
        <f t="shared" si="47"/>
        <v>0</v>
      </c>
    </row>
    <row r="107" spans="1:38" ht="20.100000000000001" customHeight="1" x14ac:dyDescent="0.25">
      <c r="A107" s="29">
        <f>IF(Table1[[#This Row],[Sr.No.]]="","",Table1[[#This Row],[Sr.No.]])</f>
        <v>102</v>
      </c>
      <c r="B107" s="30" t="str">
        <f>IF(Table1[[#This Row],[Name of Employee]]="","",Table1[[#This Row],[Name of Employee]])</f>
        <v>U</v>
      </c>
      <c r="C107" s="29" t="str">
        <f>IF(IF(Master!T107="","",Master!T107)=0,"",IF(Master!T107="","",Master!T107))</f>
        <v/>
      </c>
      <c r="D107" s="17"/>
      <c r="E107" s="17">
        <v>50000</v>
      </c>
      <c r="F107" s="17"/>
      <c r="G107" s="17"/>
      <c r="H107" s="29">
        <f t="shared" si="24"/>
        <v>-50000</v>
      </c>
      <c r="I107" s="17"/>
      <c r="J107" s="42" t="str">
        <f t="shared" si="25"/>
        <v/>
      </c>
      <c r="K107" s="17"/>
      <c r="L107" s="17"/>
      <c r="M107" s="29">
        <f t="shared" si="26"/>
        <v>-50000</v>
      </c>
      <c r="N107" s="29">
        <f t="shared" si="27"/>
        <v>0</v>
      </c>
      <c r="O107" s="29">
        <f t="shared" si="28"/>
        <v>0</v>
      </c>
      <c r="P107" s="29">
        <f t="shared" si="29"/>
        <v>0</v>
      </c>
      <c r="Q107" s="29">
        <f t="shared" si="30"/>
        <v>0</v>
      </c>
      <c r="R107" s="19"/>
      <c r="S107" s="26"/>
      <c r="T107" s="26">
        <f t="shared" si="31"/>
        <v>0</v>
      </c>
      <c r="U107" s="26">
        <f t="shared" si="32"/>
        <v>0</v>
      </c>
      <c r="V107" s="26">
        <f>Master!S107</f>
        <v>0</v>
      </c>
      <c r="W107" s="26">
        <f t="shared" si="33"/>
        <v>0</v>
      </c>
      <c r="X107" s="26">
        <f t="shared" si="34"/>
        <v>0</v>
      </c>
      <c r="Y107" s="26">
        <f t="shared" si="35"/>
        <v>0</v>
      </c>
      <c r="Z107" s="26">
        <f t="shared" si="36"/>
        <v>0</v>
      </c>
      <c r="AA107" s="26">
        <f t="shared" si="37"/>
        <v>0</v>
      </c>
      <c r="AB107" s="26">
        <f t="shared" si="38"/>
        <v>0</v>
      </c>
      <c r="AC107" s="26">
        <f t="shared" si="39"/>
        <v>0</v>
      </c>
      <c r="AD107" s="26">
        <f t="shared" si="40"/>
        <v>0</v>
      </c>
      <c r="AE107" s="26">
        <f t="shared" si="41"/>
        <v>0</v>
      </c>
      <c r="AF107" s="26">
        <f t="shared" si="42"/>
        <v>0</v>
      </c>
      <c r="AG107" s="26">
        <f t="shared" si="43"/>
        <v>0</v>
      </c>
      <c r="AH107" s="26">
        <f t="shared" si="44"/>
        <v>0</v>
      </c>
      <c r="AI107" s="26"/>
      <c r="AJ107" s="1">
        <f t="shared" si="45"/>
        <v>0</v>
      </c>
      <c r="AK107" s="1">
        <f t="shared" si="46"/>
        <v>0</v>
      </c>
      <c r="AL107" s="1">
        <f t="shared" si="47"/>
        <v>0</v>
      </c>
    </row>
    <row r="108" spans="1:38" ht="20.100000000000001" customHeight="1" x14ac:dyDescent="0.25">
      <c r="A108" s="29">
        <f>IF(Table1[[#This Row],[Sr.No.]]="","",Table1[[#This Row],[Sr.No.]])</f>
        <v>103</v>
      </c>
      <c r="B108" s="30" t="str">
        <f>IF(Table1[[#This Row],[Name of Employee]]="","",Table1[[#This Row],[Name of Employee]])</f>
        <v>V</v>
      </c>
      <c r="C108" s="29" t="str">
        <f>IF(IF(Master!T108="","",Master!T108)=0,"",IF(Master!T108="","",Master!T108))</f>
        <v/>
      </c>
      <c r="D108" s="17"/>
      <c r="E108" s="17">
        <v>50000</v>
      </c>
      <c r="F108" s="17"/>
      <c r="G108" s="17"/>
      <c r="H108" s="29">
        <f t="shared" si="24"/>
        <v>-50000</v>
      </c>
      <c r="I108" s="17"/>
      <c r="J108" s="42" t="str">
        <f t="shared" si="25"/>
        <v/>
      </c>
      <c r="K108" s="17"/>
      <c r="L108" s="17"/>
      <c r="M108" s="29">
        <f t="shared" si="26"/>
        <v>-50000</v>
      </c>
      <c r="N108" s="29">
        <f t="shared" si="27"/>
        <v>0</v>
      </c>
      <c r="O108" s="29">
        <f t="shared" si="28"/>
        <v>0</v>
      </c>
      <c r="P108" s="29">
        <f t="shared" si="29"/>
        <v>0</v>
      </c>
      <c r="Q108" s="29">
        <f t="shared" si="30"/>
        <v>0</v>
      </c>
      <c r="R108" s="19"/>
      <c r="S108" s="26"/>
      <c r="T108" s="26">
        <f t="shared" si="31"/>
        <v>0</v>
      </c>
      <c r="U108" s="26">
        <f t="shared" si="32"/>
        <v>0</v>
      </c>
      <c r="V108" s="26">
        <f>Master!S108</f>
        <v>0</v>
      </c>
      <c r="W108" s="26">
        <f t="shared" si="33"/>
        <v>0</v>
      </c>
      <c r="X108" s="26">
        <f t="shared" si="34"/>
        <v>0</v>
      </c>
      <c r="Y108" s="26">
        <f t="shared" si="35"/>
        <v>0</v>
      </c>
      <c r="Z108" s="26">
        <f t="shared" si="36"/>
        <v>0</v>
      </c>
      <c r="AA108" s="26">
        <f t="shared" si="37"/>
        <v>0</v>
      </c>
      <c r="AB108" s="26">
        <f t="shared" si="38"/>
        <v>0</v>
      </c>
      <c r="AC108" s="26">
        <f t="shared" si="39"/>
        <v>0</v>
      </c>
      <c r="AD108" s="26">
        <f t="shared" si="40"/>
        <v>0</v>
      </c>
      <c r="AE108" s="26">
        <f t="shared" si="41"/>
        <v>0</v>
      </c>
      <c r="AF108" s="26">
        <f t="shared" si="42"/>
        <v>0</v>
      </c>
      <c r="AG108" s="26">
        <f t="shared" si="43"/>
        <v>0</v>
      </c>
      <c r="AH108" s="26">
        <f t="shared" si="44"/>
        <v>0</v>
      </c>
      <c r="AI108" s="26"/>
      <c r="AJ108" s="1">
        <f t="shared" si="45"/>
        <v>0</v>
      </c>
      <c r="AK108" s="1">
        <f t="shared" si="46"/>
        <v>0</v>
      </c>
      <c r="AL108" s="1">
        <f t="shared" si="47"/>
        <v>0</v>
      </c>
    </row>
    <row r="109" spans="1:38" ht="20.100000000000001" customHeight="1" x14ac:dyDescent="0.25">
      <c r="A109" s="29">
        <f>IF(Table1[[#This Row],[Sr.No.]]="","",Table1[[#This Row],[Sr.No.]])</f>
        <v>104</v>
      </c>
      <c r="B109" s="30" t="str">
        <f>IF(Table1[[#This Row],[Name of Employee]]="","",Table1[[#This Row],[Name of Employee]])</f>
        <v>W</v>
      </c>
      <c r="C109" s="29" t="str">
        <f>IF(IF(Master!T109="","",Master!T109)=0,"",IF(Master!T109="","",Master!T109))</f>
        <v/>
      </c>
      <c r="D109" s="17"/>
      <c r="E109" s="17">
        <v>50000</v>
      </c>
      <c r="F109" s="17"/>
      <c r="G109" s="17"/>
      <c r="H109" s="29">
        <f t="shared" si="24"/>
        <v>-50000</v>
      </c>
      <c r="I109" s="17"/>
      <c r="J109" s="42" t="str">
        <f t="shared" si="25"/>
        <v/>
      </c>
      <c r="K109" s="17"/>
      <c r="L109" s="17"/>
      <c r="M109" s="29">
        <f t="shared" si="26"/>
        <v>-50000</v>
      </c>
      <c r="N109" s="29">
        <f t="shared" si="27"/>
        <v>0</v>
      </c>
      <c r="O109" s="29">
        <f t="shared" si="28"/>
        <v>0</v>
      </c>
      <c r="P109" s="29">
        <f t="shared" si="29"/>
        <v>0</v>
      </c>
      <c r="Q109" s="29">
        <f t="shared" si="30"/>
        <v>0</v>
      </c>
      <c r="R109" s="19"/>
      <c r="S109" s="26"/>
      <c r="T109" s="26">
        <f t="shared" si="31"/>
        <v>0</v>
      </c>
      <c r="U109" s="26">
        <f t="shared" si="32"/>
        <v>0</v>
      </c>
      <c r="V109" s="26">
        <f>Master!S109</f>
        <v>0</v>
      </c>
      <c r="W109" s="26">
        <f t="shared" si="33"/>
        <v>0</v>
      </c>
      <c r="X109" s="26">
        <f t="shared" si="34"/>
        <v>0</v>
      </c>
      <c r="Y109" s="26">
        <f t="shared" si="35"/>
        <v>0</v>
      </c>
      <c r="Z109" s="26">
        <f t="shared" si="36"/>
        <v>0</v>
      </c>
      <c r="AA109" s="26">
        <f t="shared" si="37"/>
        <v>0</v>
      </c>
      <c r="AB109" s="26">
        <f t="shared" si="38"/>
        <v>0</v>
      </c>
      <c r="AC109" s="26">
        <f t="shared" si="39"/>
        <v>0</v>
      </c>
      <c r="AD109" s="26">
        <f t="shared" si="40"/>
        <v>0</v>
      </c>
      <c r="AE109" s="26">
        <f t="shared" si="41"/>
        <v>0</v>
      </c>
      <c r="AF109" s="26">
        <f t="shared" si="42"/>
        <v>0</v>
      </c>
      <c r="AG109" s="26">
        <f t="shared" si="43"/>
        <v>0</v>
      </c>
      <c r="AH109" s="26">
        <f t="shared" si="44"/>
        <v>0</v>
      </c>
      <c r="AI109" s="26"/>
      <c r="AJ109" s="1">
        <f t="shared" si="45"/>
        <v>0</v>
      </c>
      <c r="AK109" s="1">
        <f t="shared" si="46"/>
        <v>0</v>
      </c>
      <c r="AL109" s="1">
        <f t="shared" si="47"/>
        <v>0</v>
      </c>
    </row>
    <row r="110" spans="1:38" ht="20.100000000000001" customHeight="1" x14ac:dyDescent="0.25">
      <c r="A110" s="29">
        <f>IF(Table1[[#This Row],[Sr.No.]]="","",Table1[[#This Row],[Sr.No.]])</f>
        <v>105</v>
      </c>
      <c r="B110" s="30" t="str">
        <f>IF(Table1[[#This Row],[Name of Employee]]="","",Table1[[#This Row],[Name of Employee]])</f>
        <v>X</v>
      </c>
      <c r="C110" s="29" t="str">
        <f>IF(IF(Master!T110="","",Master!T110)=0,"",IF(Master!T110="","",Master!T110))</f>
        <v/>
      </c>
      <c r="D110" s="17"/>
      <c r="E110" s="17">
        <v>50000</v>
      </c>
      <c r="F110" s="17"/>
      <c r="G110" s="17"/>
      <c r="H110" s="29">
        <f t="shared" si="24"/>
        <v>-50000</v>
      </c>
      <c r="I110" s="17"/>
      <c r="J110" s="42" t="str">
        <f t="shared" si="25"/>
        <v/>
      </c>
      <c r="K110" s="17"/>
      <c r="L110" s="17"/>
      <c r="M110" s="29">
        <f t="shared" si="26"/>
        <v>-50000</v>
      </c>
      <c r="N110" s="29">
        <f t="shared" si="27"/>
        <v>0</v>
      </c>
      <c r="O110" s="29">
        <f t="shared" si="28"/>
        <v>0</v>
      </c>
      <c r="P110" s="29">
        <f t="shared" si="29"/>
        <v>0</v>
      </c>
      <c r="Q110" s="29">
        <f t="shared" si="30"/>
        <v>0</v>
      </c>
      <c r="R110" s="19"/>
      <c r="S110" s="26"/>
      <c r="T110" s="26">
        <f t="shared" si="31"/>
        <v>0</v>
      </c>
      <c r="U110" s="26">
        <f t="shared" si="32"/>
        <v>0</v>
      </c>
      <c r="V110" s="26">
        <f>Master!S110</f>
        <v>0</v>
      </c>
      <c r="W110" s="26">
        <f t="shared" si="33"/>
        <v>0</v>
      </c>
      <c r="X110" s="26">
        <f t="shared" si="34"/>
        <v>0</v>
      </c>
      <c r="Y110" s="26">
        <f t="shared" si="35"/>
        <v>0</v>
      </c>
      <c r="Z110" s="26">
        <f t="shared" si="36"/>
        <v>0</v>
      </c>
      <c r="AA110" s="26">
        <f t="shared" si="37"/>
        <v>0</v>
      </c>
      <c r="AB110" s="26">
        <f t="shared" si="38"/>
        <v>0</v>
      </c>
      <c r="AC110" s="26">
        <f t="shared" si="39"/>
        <v>0</v>
      </c>
      <c r="AD110" s="26">
        <f t="shared" si="40"/>
        <v>0</v>
      </c>
      <c r="AE110" s="26">
        <f t="shared" si="41"/>
        <v>0</v>
      </c>
      <c r="AF110" s="26">
        <f t="shared" si="42"/>
        <v>0</v>
      </c>
      <c r="AG110" s="26">
        <f t="shared" si="43"/>
        <v>0</v>
      </c>
      <c r="AH110" s="26">
        <f t="shared" si="44"/>
        <v>0</v>
      </c>
      <c r="AI110" s="26"/>
      <c r="AJ110" s="1">
        <f t="shared" si="45"/>
        <v>0</v>
      </c>
      <c r="AK110" s="1">
        <f t="shared" si="46"/>
        <v>0</v>
      </c>
      <c r="AL110" s="1">
        <f t="shared" si="47"/>
        <v>0</v>
      </c>
    </row>
    <row r="111" spans="1:38" ht="20.100000000000001" customHeight="1" x14ac:dyDescent="0.25">
      <c r="A111" s="29">
        <f>IF(Table1[[#This Row],[Sr.No.]]="","",Table1[[#This Row],[Sr.No.]])</f>
        <v>106</v>
      </c>
      <c r="B111" s="30" t="str">
        <f>IF(Table1[[#This Row],[Name of Employee]]="","",Table1[[#This Row],[Name of Employee]])</f>
        <v>Y</v>
      </c>
      <c r="C111" s="29" t="str">
        <f>IF(IF(Master!T111="","",Master!T111)=0,"",IF(Master!T111="","",Master!T111))</f>
        <v/>
      </c>
      <c r="D111" s="17"/>
      <c r="E111" s="17">
        <v>50000</v>
      </c>
      <c r="F111" s="17"/>
      <c r="G111" s="17"/>
      <c r="H111" s="29">
        <f t="shared" si="24"/>
        <v>-50000</v>
      </c>
      <c r="I111" s="17"/>
      <c r="J111" s="42" t="str">
        <f t="shared" si="25"/>
        <v/>
      </c>
      <c r="K111" s="17"/>
      <c r="L111" s="17"/>
      <c r="M111" s="29">
        <f t="shared" si="26"/>
        <v>-50000</v>
      </c>
      <c r="N111" s="29">
        <f t="shared" si="27"/>
        <v>0</v>
      </c>
      <c r="O111" s="29">
        <f t="shared" si="28"/>
        <v>0</v>
      </c>
      <c r="P111" s="29">
        <f t="shared" si="29"/>
        <v>0</v>
      </c>
      <c r="Q111" s="29">
        <f t="shared" si="30"/>
        <v>0</v>
      </c>
      <c r="R111" s="19"/>
      <c r="S111" s="26"/>
      <c r="T111" s="26">
        <f t="shared" si="31"/>
        <v>0</v>
      </c>
      <c r="U111" s="26">
        <f t="shared" si="32"/>
        <v>0</v>
      </c>
      <c r="V111" s="26">
        <f>Master!S111</f>
        <v>0</v>
      </c>
      <c r="W111" s="26">
        <f t="shared" si="33"/>
        <v>0</v>
      </c>
      <c r="X111" s="26">
        <f t="shared" si="34"/>
        <v>0</v>
      </c>
      <c r="Y111" s="26">
        <f t="shared" si="35"/>
        <v>0</v>
      </c>
      <c r="Z111" s="26">
        <f t="shared" si="36"/>
        <v>0</v>
      </c>
      <c r="AA111" s="26">
        <f t="shared" si="37"/>
        <v>0</v>
      </c>
      <c r="AB111" s="26">
        <f t="shared" si="38"/>
        <v>0</v>
      </c>
      <c r="AC111" s="26">
        <f t="shared" si="39"/>
        <v>0</v>
      </c>
      <c r="AD111" s="26">
        <f t="shared" si="40"/>
        <v>0</v>
      </c>
      <c r="AE111" s="26">
        <f t="shared" si="41"/>
        <v>0</v>
      </c>
      <c r="AF111" s="26">
        <f t="shared" si="42"/>
        <v>0</v>
      </c>
      <c r="AG111" s="26">
        <f t="shared" si="43"/>
        <v>0</v>
      </c>
      <c r="AH111" s="26">
        <f t="shared" si="44"/>
        <v>0</v>
      </c>
      <c r="AI111" s="26"/>
      <c r="AJ111" s="1">
        <f t="shared" si="45"/>
        <v>0</v>
      </c>
      <c r="AK111" s="1">
        <f t="shared" si="46"/>
        <v>0</v>
      </c>
      <c r="AL111" s="1">
        <f t="shared" si="47"/>
        <v>0</v>
      </c>
    </row>
    <row r="112" spans="1:38" ht="20.100000000000001" customHeight="1" x14ac:dyDescent="0.25">
      <c r="A112" s="29">
        <f>IF(Table1[[#This Row],[Sr.No.]]="","",Table1[[#This Row],[Sr.No.]])</f>
        <v>107</v>
      </c>
      <c r="B112" s="30" t="str">
        <f>IF(Table1[[#This Row],[Name of Employee]]="","",Table1[[#This Row],[Name of Employee]])</f>
        <v>Z</v>
      </c>
      <c r="C112" s="29" t="str">
        <f>IF(IF(Master!T112="","",Master!T112)=0,"",IF(Master!T112="","",Master!T112))</f>
        <v/>
      </c>
      <c r="D112" s="17"/>
      <c r="E112" s="17">
        <v>50000</v>
      </c>
      <c r="F112" s="17"/>
      <c r="G112" s="17"/>
      <c r="H112" s="29">
        <f t="shared" si="24"/>
        <v>-50000</v>
      </c>
      <c r="I112" s="17"/>
      <c r="J112" s="42" t="str">
        <f t="shared" si="25"/>
        <v/>
      </c>
      <c r="K112" s="17"/>
      <c r="L112" s="17"/>
      <c r="M112" s="29">
        <f t="shared" si="26"/>
        <v>-50000</v>
      </c>
      <c r="N112" s="29">
        <f t="shared" si="27"/>
        <v>0</v>
      </c>
      <c r="O112" s="29">
        <f t="shared" si="28"/>
        <v>0</v>
      </c>
      <c r="P112" s="29">
        <f t="shared" si="29"/>
        <v>0</v>
      </c>
      <c r="Q112" s="29">
        <f t="shared" si="30"/>
        <v>0</v>
      </c>
      <c r="R112" s="19"/>
      <c r="S112" s="26"/>
      <c r="T112" s="26">
        <f t="shared" si="31"/>
        <v>0</v>
      </c>
      <c r="U112" s="26">
        <f t="shared" si="32"/>
        <v>0</v>
      </c>
      <c r="V112" s="26">
        <f>Master!S112</f>
        <v>0</v>
      </c>
      <c r="W112" s="26">
        <f t="shared" si="33"/>
        <v>0</v>
      </c>
      <c r="X112" s="26">
        <f t="shared" si="34"/>
        <v>0</v>
      </c>
      <c r="Y112" s="26">
        <f t="shared" si="35"/>
        <v>0</v>
      </c>
      <c r="Z112" s="26">
        <f t="shared" si="36"/>
        <v>0</v>
      </c>
      <c r="AA112" s="26">
        <f t="shared" si="37"/>
        <v>0</v>
      </c>
      <c r="AB112" s="26">
        <f t="shared" si="38"/>
        <v>0</v>
      </c>
      <c r="AC112" s="26">
        <f t="shared" si="39"/>
        <v>0</v>
      </c>
      <c r="AD112" s="26">
        <f t="shared" si="40"/>
        <v>0</v>
      </c>
      <c r="AE112" s="26">
        <f t="shared" si="41"/>
        <v>0</v>
      </c>
      <c r="AF112" s="26">
        <f t="shared" si="42"/>
        <v>0</v>
      </c>
      <c r="AG112" s="26">
        <f t="shared" si="43"/>
        <v>0</v>
      </c>
      <c r="AH112" s="26">
        <f t="shared" si="44"/>
        <v>0</v>
      </c>
      <c r="AI112" s="26"/>
      <c r="AJ112" s="1">
        <f t="shared" si="45"/>
        <v>0</v>
      </c>
      <c r="AK112" s="1">
        <f t="shared" si="46"/>
        <v>0</v>
      </c>
      <c r="AL112" s="1">
        <f t="shared" si="47"/>
        <v>0</v>
      </c>
    </row>
    <row r="113" spans="1:38" ht="20.100000000000001" customHeight="1" x14ac:dyDescent="0.25">
      <c r="A113" s="29">
        <f>IF(Table1[[#This Row],[Sr.No.]]="","",Table1[[#This Row],[Sr.No.]])</f>
        <v>108</v>
      </c>
      <c r="B113" s="30" t="str">
        <f>IF(Table1[[#This Row],[Name of Employee]]="","",Table1[[#This Row],[Name of Employee]])</f>
        <v>A</v>
      </c>
      <c r="C113" s="29" t="str">
        <f>IF(IF(Master!T113="","",Master!T113)=0,"",IF(Master!T113="","",Master!T113))</f>
        <v/>
      </c>
      <c r="D113" s="17"/>
      <c r="E113" s="17">
        <v>50000</v>
      </c>
      <c r="F113" s="17"/>
      <c r="G113" s="17"/>
      <c r="H113" s="29">
        <f t="shared" si="24"/>
        <v>-50000</v>
      </c>
      <c r="I113" s="17"/>
      <c r="J113" s="42" t="str">
        <f t="shared" si="25"/>
        <v/>
      </c>
      <c r="K113" s="17"/>
      <c r="L113" s="17"/>
      <c r="M113" s="29">
        <f t="shared" si="26"/>
        <v>-50000</v>
      </c>
      <c r="N113" s="29">
        <f t="shared" si="27"/>
        <v>0</v>
      </c>
      <c r="O113" s="29">
        <f t="shared" si="28"/>
        <v>0</v>
      </c>
      <c r="P113" s="29">
        <f t="shared" si="29"/>
        <v>0</v>
      </c>
      <c r="Q113" s="29">
        <f t="shared" si="30"/>
        <v>0</v>
      </c>
      <c r="R113" s="19"/>
      <c r="S113" s="26"/>
      <c r="T113" s="26">
        <f t="shared" si="31"/>
        <v>0</v>
      </c>
      <c r="U113" s="26">
        <f t="shared" si="32"/>
        <v>0</v>
      </c>
      <c r="V113" s="26">
        <f>Master!S113</f>
        <v>0</v>
      </c>
      <c r="W113" s="26">
        <f t="shared" si="33"/>
        <v>0</v>
      </c>
      <c r="X113" s="26">
        <f t="shared" si="34"/>
        <v>0</v>
      </c>
      <c r="Y113" s="26">
        <f t="shared" si="35"/>
        <v>0</v>
      </c>
      <c r="Z113" s="26">
        <f t="shared" si="36"/>
        <v>0</v>
      </c>
      <c r="AA113" s="26">
        <f t="shared" si="37"/>
        <v>0</v>
      </c>
      <c r="AB113" s="26">
        <f t="shared" si="38"/>
        <v>0</v>
      </c>
      <c r="AC113" s="26">
        <f t="shared" si="39"/>
        <v>0</v>
      </c>
      <c r="AD113" s="26">
        <f t="shared" si="40"/>
        <v>0</v>
      </c>
      <c r="AE113" s="26">
        <f t="shared" si="41"/>
        <v>0</v>
      </c>
      <c r="AF113" s="26">
        <f t="shared" si="42"/>
        <v>0</v>
      </c>
      <c r="AG113" s="26">
        <f t="shared" si="43"/>
        <v>0</v>
      </c>
      <c r="AH113" s="26">
        <f t="shared" si="44"/>
        <v>0</v>
      </c>
      <c r="AI113" s="26"/>
      <c r="AJ113" s="1">
        <f t="shared" si="45"/>
        <v>0</v>
      </c>
      <c r="AK113" s="1">
        <f t="shared" si="46"/>
        <v>0</v>
      </c>
      <c r="AL113" s="1">
        <f t="shared" si="47"/>
        <v>0</v>
      </c>
    </row>
    <row r="114" spans="1:38" ht="20.100000000000001" customHeight="1" x14ac:dyDescent="0.25">
      <c r="A114" s="29">
        <f>IF(Table1[[#This Row],[Sr.No.]]="","",Table1[[#This Row],[Sr.No.]])</f>
        <v>109</v>
      </c>
      <c r="B114" s="30" t="str">
        <f>IF(Table1[[#This Row],[Name of Employee]]="","",Table1[[#This Row],[Name of Employee]])</f>
        <v>B</v>
      </c>
      <c r="C114" s="29" t="str">
        <f>IF(IF(Master!T114="","",Master!T114)=0,"",IF(Master!T114="","",Master!T114))</f>
        <v/>
      </c>
      <c r="D114" s="17"/>
      <c r="E114" s="17">
        <v>50000</v>
      </c>
      <c r="F114" s="17"/>
      <c r="G114" s="17"/>
      <c r="H114" s="29">
        <f t="shared" si="24"/>
        <v>-50000</v>
      </c>
      <c r="I114" s="17"/>
      <c r="J114" s="42" t="str">
        <f t="shared" si="25"/>
        <v/>
      </c>
      <c r="K114" s="17"/>
      <c r="L114" s="17"/>
      <c r="M114" s="29">
        <f t="shared" si="26"/>
        <v>-50000</v>
      </c>
      <c r="N114" s="29">
        <f t="shared" si="27"/>
        <v>0</v>
      </c>
      <c r="O114" s="29">
        <f t="shared" si="28"/>
        <v>0</v>
      </c>
      <c r="P114" s="29">
        <f t="shared" si="29"/>
        <v>0</v>
      </c>
      <c r="Q114" s="29">
        <f t="shared" si="30"/>
        <v>0</v>
      </c>
      <c r="R114" s="19"/>
      <c r="S114" s="26"/>
      <c r="T114" s="26">
        <f t="shared" si="31"/>
        <v>0</v>
      </c>
      <c r="U114" s="26">
        <f t="shared" si="32"/>
        <v>0</v>
      </c>
      <c r="V114" s="26">
        <f>Master!S114</f>
        <v>0</v>
      </c>
      <c r="W114" s="26">
        <f t="shared" si="33"/>
        <v>0</v>
      </c>
      <c r="X114" s="26">
        <f t="shared" si="34"/>
        <v>0</v>
      </c>
      <c r="Y114" s="26">
        <f t="shared" si="35"/>
        <v>0</v>
      </c>
      <c r="Z114" s="26">
        <f t="shared" si="36"/>
        <v>0</v>
      </c>
      <c r="AA114" s="26">
        <f t="shared" si="37"/>
        <v>0</v>
      </c>
      <c r="AB114" s="26">
        <f t="shared" si="38"/>
        <v>0</v>
      </c>
      <c r="AC114" s="26">
        <f t="shared" si="39"/>
        <v>0</v>
      </c>
      <c r="AD114" s="26">
        <f t="shared" si="40"/>
        <v>0</v>
      </c>
      <c r="AE114" s="26">
        <f t="shared" si="41"/>
        <v>0</v>
      </c>
      <c r="AF114" s="26">
        <f t="shared" si="42"/>
        <v>0</v>
      </c>
      <c r="AG114" s="26">
        <f t="shared" si="43"/>
        <v>0</v>
      </c>
      <c r="AH114" s="26">
        <f t="shared" si="44"/>
        <v>0</v>
      </c>
      <c r="AI114" s="26"/>
      <c r="AJ114" s="1">
        <f t="shared" si="45"/>
        <v>0</v>
      </c>
      <c r="AK114" s="1">
        <f t="shared" si="46"/>
        <v>0</v>
      </c>
      <c r="AL114" s="1">
        <f t="shared" si="47"/>
        <v>0</v>
      </c>
    </row>
    <row r="115" spans="1:38" ht="20.100000000000001" customHeight="1" x14ac:dyDescent="0.25">
      <c r="A115" s="29">
        <f>IF(Table1[[#This Row],[Sr.No.]]="","",Table1[[#This Row],[Sr.No.]])</f>
        <v>110</v>
      </c>
      <c r="B115" s="30" t="str">
        <f>IF(Table1[[#This Row],[Name of Employee]]="","",Table1[[#This Row],[Name of Employee]])</f>
        <v>C</v>
      </c>
      <c r="C115" s="29" t="str">
        <f>IF(IF(Master!T115="","",Master!T115)=0,"",IF(Master!T115="","",Master!T115))</f>
        <v/>
      </c>
      <c r="D115" s="17"/>
      <c r="E115" s="17">
        <v>50000</v>
      </c>
      <c r="F115" s="17"/>
      <c r="G115" s="17"/>
      <c r="H115" s="29">
        <f t="shared" si="24"/>
        <v>-50000</v>
      </c>
      <c r="I115" s="17"/>
      <c r="J115" s="42" t="str">
        <f t="shared" si="25"/>
        <v/>
      </c>
      <c r="K115" s="17"/>
      <c r="L115" s="17"/>
      <c r="M115" s="29">
        <f t="shared" si="26"/>
        <v>-50000</v>
      </c>
      <c r="N115" s="29">
        <f t="shared" si="27"/>
        <v>0</v>
      </c>
      <c r="O115" s="29">
        <f t="shared" si="28"/>
        <v>0</v>
      </c>
      <c r="P115" s="29">
        <f t="shared" si="29"/>
        <v>0</v>
      </c>
      <c r="Q115" s="29">
        <f t="shared" si="30"/>
        <v>0</v>
      </c>
      <c r="R115" s="19"/>
      <c r="S115" s="26"/>
      <c r="T115" s="26">
        <f t="shared" si="31"/>
        <v>0</v>
      </c>
      <c r="U115" s="26">
        <f t="shared" si="32"/>
        <v>0</v>
      </c>
      <c r="V115" s="26">
        <f>Master!S115</f>
        <v>0</v>
      </c>
      <c r="W115" s="26">
        <f t="shared" si="33"/>
        <v>0</v>
      </c>
      <c r="X115" s="26">
        <f t="shared" si="34"/>
        <v>0</v>
      </c>
      <c r="Y115" s="26">
        <f t="shared" si="35"/>
        <v>0</v>
      </c>
      <c r="Z115" s="26">
        <f t="shared" si="36"/>
        <v>0</v>
      </c>
      <c r="AA115" s="26">
        <f t="shared" si="37"/>
        <v>0</v>
      </c>
      <c r="AB115" s="26">
        <f t="shared" si="38"/>
        <v>0</v>
      </c>
      <c r="AC115" s="26">
        <f t="shared" si="39"/>
        <v>0</v>
      </c>
      <c r="AD115" s="26">
        <f t="shared" si="40"/>
        <v>0</v>
      </c>
      <c r="AE115" s="26">
        <f t="shared" si="41"/>
        <v>0</v>
      </c>
      <c r="AF115" s="26">
        <f t="shared" si="42"/>
        <v>0</v>
      </c>
      <c r="AG115" s="26">
        <f t="shared" si="43"/>
        <v>0</v>
      </c>
      <c r="AH115" s="26">
        <f t="shared" si="44"/>
        <v>0</v>
      </c>
      <c r="AI115" s="26"/>
      <c r="AJ115" s="1">
        <f t="shared" si="45"/>
        <v>0</v>
      </c>
      <c r="AK115" s="1">
        <f t="shared" si="46"/>
        <v>0</v>
      </c>
      <c r="AL115" s="1">
        <f t="shared" si="47"/>
        <v>0</v>
      </c>
    </row>
    <row r="116" spans="1:38" ht="20.100000000000001" customHeight="1" x14ac:dyDescent="0.25">
      <c r="A116" s="29">
        <f>IF(Table1[[#This Row],[Sr.No.]]="","",Table1[[#This Row],[Sr.No.]])</f>
        <v>111</v>
      </c>
      <c r="B116" s="30" t="str">
        <f>IF(Table1[[#This Row],[Name of Employee]]="","",Table1[[#This Row],[Name of Employee]])</f>
        <v>D</v>
      </c>
      <c r="C116" s="29" t="str">
        <f>IF(IF(Master!T116="","",Master!T116)=0,"",IF(Master!T116="","",Master!T116))</f>
        <v/>
      </c>
      <c r="D116" s="17"/>
      <c r="E116" s="17">
        <v>50000</v>
      </c>
      <c r="F116" s="17"/>
      <c r="G116" s="17"/>
      <c r="H116" s="29">
        <f t="shared" si="24"/>
        <v>-50000</v>
      </c>
      <c r="I116" s="17"/>
      <c r="J116" s="42" t="str">
        <f t="shared" si="25"/>
        <v/>
      </c>
      <c r="K116" s="17"/>
      <c r="L116" s="17"/>
      <c r="M116" s="29">
        <f t="shared" si="26"/>
        <v>-50000</v>
      </c>
      <c r="N116" s="29">
        <f t="shared" si="27"/>
        <v>0</v>
      </c>
      <c r="O116" s="29">
        <f t="shared" si="28"/>
        <v>0</v>
      </c>
      <c r="P116" s="29">
        <f t="shared" si="29"/>
        <v>0</v>
      </c>
      <c r="Q116" s="29">
        <f t="shared" si="30"/>
        <v>0</v>
      </c>
      <c r="R116" s="19"/>
      <c r="S116" s="26"/>
      <c r="T116" s="26">
        <f t="shared" si="31"/>
        <v>0</v>
      </c>
      <c r="U116" s="26">
        <f t="shared" si="32"/>
        <v>0</v>
      </c>
      <c r="V116" s="26">
        <f>Master!S116</f>
        <v>0</v>
      </c>
      <c r="W116" s="26">
        <f t="shared" si="33"/>
        <v>0</v>
      </c>
      <c r="X116" s="26">
        <f t="shared" si="34"/>
        <v>0</v>
      </c>
      <c r="Y116" s="26">
        <f t="shared" si="35"/>
        <v>0</v>
      </c>
      <c r="Z116" s="26">
        <f t="shared" si="36"/>
        <v>0</v>
      </c>
      <c r="AA116" s="26">
        <f t="shared" si="37"/>
        <v>0</v>
      </c>
      <c r="AB116" s="26">
        <f t="shared" si="38"/>
        <v>0</v>
      </c>
      <c r="AC116" s="26">
        <f t="shared" si="39"/>
        <v>0</v>
      </c>
      <c r="AD116" s="26">
        <f t="shared" si="40"/>
        <v>0</v>
      </c>
      <c r="AE116" s="26">
        <f t="shared" si="41"/>
        <v>0</v>
      </c>
      <c r="AF116" s="26">
        <f t="shared" si="42"/>
        <v>0</v>
      </c>
      <c r="AG116" s="26">
        <f t="shared" si="43"/>
        <v>0</v>
      </c>
      <c r="AH116" s="26">
        <f t="shared" si="44"/>
        <v>0</v>
      </c>
      <c r="AI116" s="26"/>
      <c r="AJ116" s="1">
        <f t="shared" si="45"/>
        <v>0</v>
      </c>
      <c r="AK116" s="1">
        <f t="shared" si="46"/>
        <v>0</v>
      </c>
      <c r="AL116" s="1">
        <f t="shared" si="47"/>
        <v>0</v>
      </c>
    </row>
    <row r="117" spans="1:38" ht="20.100000000000001" customHeight="1" x14ac:dyDescent="0.25">
      <c r="A117" s="29">
        <f>IF(Table1[[#This Row],[Sr.No.]]="","",Table1[[#This Row],[Sr.No.]])</f>
        <v>112</v>
      </c>
      <c r="B117" s="30" t="str">
        <f>IF(Table1[[#This Row],[Name of Employee]]="","",Table1[[#This Row],[Name of Employee]])</f>
        <v>E</v>
      </c>
      <c r="C117" s="29" t="str">
        <f>IF(IF(Master!T117="","",Master!T117)=0,"",IF(Master!T117="","",Master!T117))</f>
        <v/>
      </c>
      <c r="D117" s="17"/>
      <c r="E117" s="17">
        <v>50000</v>
      </c>
      <c r="F117" s="17"/>
      <c r="G117" s="17"/>
      <c r="H117" s="29">
        <f t="shared" si="24"/>
        <v>-50000</v>
      </c>
      <c r="I117" s="17"/>
      <c r="J117" s="42" t="str">
        <f t="shared" si="25"/>
        <v/>
      </c>
      <c r="K117" s="17"/>
      <c r="L117" s="17"/>
      <c r="M117" s="29">
        <f t="shared" si="26"/>
        <v>-50000</v>
      </c>
      <c r="N117" s="29">
        <f t="shared" si="27"/>
        <v>0</v>
      </c>
      <c r="O117" s="29">
        <f t="shared" si="28"/>
        <v>0</v>
      </c>
      <c r="P117" s="29">
        <f t="shared" si="29"/>
        <v>0</v>
      </c>
      <c r="Q117" s="29">
        <f t="shared" si="30"/>
        <v>0</v>
      </c>
      <c r="R117" s="19"/>
      <c r="S117" s="26"/>
      <c r="T117" s="26">
        <f t="shared" si="31"/>
        <v>0</v>
      </c>
      <c r="U117" s="26">
        <f t="shared" si="32"/>
        <v>0</v>
      </c>
      <c r="V117" s="26">
        <f>Master!S117</f>
        <v>0</v>
      </c>
      <c r="W117" s="26">
        <f t="shared" si="33"/>
        <v>0</v>
      </c>
      <c r="X117" s="26">
        <f t="shared" si="34"/>
        <v>0</v>
      </c>
      <c r="Y117" s="26">
        <f t="shared" si="35"/>
        <v>0</v>
      </c>
      <c r="Z117" s="26">
        <f t="shared" si="36"/>
        <v>0</v>
      </c>
      <c r="AA117" s="26">
        <f t="shared" si="37"/>
        <v>0</v>
      </c>
      <c r="AB117" s="26">
        <f t="shared" si="38"/>
        <v>0</v>
      </c>
      <c r="AC117" s="26">
        <f t="shared" si="39"/>
        <v>0</v>
      </c>
      <c r="AD117" s="26">
        <f t="shared" si="40"/>
        <v>0</v>
      </c>
      <c r="AE117" s="26">
        <f t="shared" si="41"/>
        <v>0</v>
      </c>
      <c r="AF117" s="26">
        <f t="shared" si="42"/>
        <v>0</v>
      </c>
      <c r="AG117" s="26">
        <f t="shared" si="43"/>
        <v>0</v>
      </c>
      <c r="AH117" s="26">
        <f t="shared" si="44"/>
        <v>0</v>
      </c>
      <c r="AI117" s="26"/>
      <c r="AJ117" s="1">
        <f t="shared" si="45"/>
        <v>0</v>
      </c>
      <c r="AK117" s="1">
        <f t="shared" si="46"/>
        <v>0</v>
      </c>
      <c r="AL117" s="1">
        <f t="shared" si="47"/>
        <v>0</v>
      </c>
    </row>
    <row r="118" spans="1:38" ht="20.100000000000001" customHeight="1" x14ac:dyDescent="0.25">
      <c r="A118" s="29">
        <f>IF(Table1[[#This Row],[Sr.No.]]="","",Table1[[#This Row],[Sr.No.]])</f>
        <v>113</v>
      </c>
      <c r="B118" s="30" t="str">
        <f>IF(Table1[[#This Row],[Name of Employee]]="","",Table1[[#This Row],[Name of Employee]])</f>
        <v>F</v>
      </c>
      <c r="C118" s="29" t="str">
        <f>IF(IF(Master!T118="","",Master!T118)=0,"",IF(Master!T118="","",Master!T118))</f>
        <v/>
      </c>
      <c r="D118" s="17"/>
      <c r="E118" s="17">
        <v>50000</v>
      </c>
      <c r="F118" s="17"/>
      <c r="G118" s="17"/>
      <c r="H118" s="29">
        <f t="shared" si="24"/>
        <v>-50000</v>
      </c>
      <c r="I118" s="17"/>
      <c r="J118" s="42" t="str">
        <f t="shared" si="25"/>
        <v/>
      </c>
      <c r="K118" s="17"/>
      <c r="L118" s="17"/>
      <c r="M118" s="29">
        <f t="shared" si="26"/>
        <v>-50000</v>
      </c>
      <c r="N118" s="29">
        <f t="shared" si="27"/>
        <v>0</v>
      </c>
      <c r="O118" s="29">
        <f t="shared" si="28"/>
        <v>0</v>
      </c>
      <c r="P118" s="29">
        <f t="shared" si="29"/>
        <v>0</v>
      </c>
      <c r="Q118" s="29">
        <f t="shared" si="30"/>
        <v>0</v>
      </c>
      <c r="R118" s="19"/>
      <c r="S118" s="26"/>
      <c r="T118" s="26">
        <f t="shared" si="31"/>
        <v>0</v>
      </c>
      <c r="U118" s="26">
        <f t="shared" si="32"/>
        <v>0</v>
      </c>
      <c r="V118" s="26">
        <f>Master!S118</f>
        <v>0</v>
      </c>
      <c r="W118" s="26">
        <f t="shared" si="33"/>
        <v>0</v>
      </c>
      <c r="X118" s="26">
        <f t="shared" si="34"/>
        <v>0</v>
      </c>
      <c r="Y118" s="26">
        <f t="shared" si="35"/>
        <v>0</v>
      </c>
      <c r="Z118" s="26">
        <f t="shared" si="36"/>
        <v>0</v>
      </c>
      <c r="AA118" s="26">
        <f t="shared" si="37"/>
        <v>0</v>
      </c>
      <c r="AB118" s="26">
        <f t="shared" si="38"/>
        <v>0</v>
      </c>
      <c r="AC118" s="26">
        <f t="shared" si="39"/>
        <v>0</v>
      </c>
      <c r="AD118" s="26">
        <f t="shared" si="40"/>
        <v>0</v>
      </c>
      <c r="AE118" s="26">
        <f t="shared" si="41"/>
        <v>0</v>
      </c>
      <c r="AF118" s="26">
        <f t="shared" si="42"/>
        <v>0</v>
      </c>
      <c r="AG118" s="26">
        <f t="shared" si="43"/>
        <v>0</v>
      </c>
      <c r="AH118" s="26">
        <f t="shared" si="44"/>
        <v>0</v>
      </c>
      <c r="AI118" s="26"/>
      <c r="AJ118" s="1">
        <f t="shared" si="45"/>
        <v>0</v>
      </c>
      <c r="AK118" s="1">
        <f t="shared" si="46"/>
        <v>0</v>
      </c>
      <c r="AL118" s="1">
        <f t="shared" si="47"/>
        <v>0</v>
      </c>
    </row>
    <row r="119" spans="1:38" ht="20.100000000000001" customHeight="1" x14ac:dyDescent="0.25">
      <c r="A119" s="29">
        <f>IF(Table1[[#This Row],[Sr.No.]]="","",Table1[[#This Row],[Sr.No.]])</f>
        <v>114</v>
      </c>
      <c r="B119" s="30" t="str">
        <f>IF(Table1[[#This Row],[Name of Employee]]="","",Table1[[#This Row],[Name of Employee]])</f>
        <v>G</v>
      </c>
      <c r="C119" s="29" t="str">
        <f>IF(IF(Master!T119="","",Master!T119)=0,"",IF(Master!T119="","",Master!T119))</f>
        <v/>
      </c>
      <c r="D119" s="17"/>
      <c r="E119" s="17">
        <v>50000</v>
      </c>
      <c r="F119" s="17"/>
      <c r="G119" s="17"/>
      <c r="H119" s="29">
        <f t="shared" si="24"/>
        <v>-50000</v>
      </c>
      <c r="I119" s="17"/>
      <c r="J119" s="42" t="str">
        <f t="shared" si="25"/>
        <v/>
      </c>
      <c r="K119" s="17"/>
      <c r="L119" s="17"/>
      <c r="M119" s="29">
        <f t="shared" si="26"/>
        <v>-50000</v>
      </c>
      <c r="N119" s="29">
        <f t="shared" si="27"/>
        <v>0</v>
      </c>
      <c r="O119" s="29">
        <f t="shared" si="28"/>
        <v>0</v>
      </c>
      <c r="P119" s="29">
        <f t="shared" si="29"/>
        <v>0</v>
      </c>
      <c r="Q119" s="29">
        <f t="shared" si="30"/>
        <v>0</v>
      </c>
      <c r="R119" s="19"/>
      <c r="S119" s="26"/>
      <c r="T119" s="26">
        <f t="shared" si="31"/>
        <v>0</v>
      </c>
      <c r="U119" s="26">
        <f t="shared" si="32"/>
        <v>0</v>
      </c>
      <c r="V119" s="26">
        <f>Master!S119</f>
        <v>0</v>
      </c>
      <c r="W119" s="26">
        <f t="shared" si="33"/>
        <v>0</v>
      </c>
      <c r="X119" s="26">
        <f t="shared" si="34"/>
        <v>0</v>
      </c>
      <c r="Y119" s="26">
        <f t="shared" si="35"/>
        <v>0</v>
      </c>
      <c r="Z119" s="26">
        <f t="shared" si="36"/>
        <v>0</v>
      </c>
      <c r="AA119" s="26">
        <f t="shared" si="37"/>
        <v>0</v>
      </c>
      <c r="AB119" s="26">
        <f t="shared" si="38"/>
        <v>0</v>
      </c>
      <c r="AC119" s="26">
        <f t="shared" si="39"/>
        <v>0</v>
      </c>
      <c r="AD119" s="26">
        <f t="shared" si="40"/>
        <v>0</v>
      </c>
      <c r="AE119" s="26">
        <f t="shared" si="41"/>
        <v>0</v>
      </c>
      <c r="AF119" s="26">
        <f t="shared" si="42"/>
        <v>0</v>
      </c>
      <c r="AG119" s="26">
        <f t="shared" si="43"/>
        <v>0</v>
      </c>
      <c r="AH119" s="26">
        <f t="shared" si="44"/>
        <v>0</v>
      </c>
      <c r="AI119" s="26"/>
      <c r="AJ119" s="1">
        <f t="shared" si="45"/>
        <v>0</v>
      </c>
      <c r="AK119" s="1">
        <f t="shared" si="46"/>
        <v>0</v>
      </c>
      <c r="AL119" s="1">
        <f t="shared" si="47"/>
        <v>0</v>
      </c>
    </row>
    <row r="120" spans="1:38" ht="20.100000000000001" customHeight="1" x14ac:dyDescent="0.25">
      <c r="A120" s="29">
        <f>IF(Table1[[#This Row],[Sr.No.]]="","",Table1[[#This Row],[Sr.No.]])</f>
        <v>115</v>
      </c>
      <c r="B120" s="30" t="str">
        <f>IF(Table1[[#This Row],[Name of Employee]]="","",Table1[[#This Row],[Name of Employee]])</f>
        <v>H</v>
      </c>
      <c r="C120" s="29" t="str">
        <f>IF(IF(Master!T120="","",Master!T120)=0,"",IF(Master!T120="","",Master!T120))</f>
        <v/>
      </c>
      <c r="D120" s="17"/>
      <c r="E120" s="17">
        <v>50000</v>
      </c>
      <c r="F120" s="17"/>
      <c r="G120" s="17"/>
      <c r="H120" s="29">
        <f t="shared" si="24"/>
        <v>-50000</v>
      </c>
      <c r="I120" s="17"/>
      <c r="J120" s="42" t="str">
        <f t="shared" si="25"/>
        <v/>
      </c>
      <c r="K120" s="17"/>
      <c r="L120" s="17"/>
      <c r="M120" s="29">
        <f t="shared" si="26"/>
        <v>-50000</v>
      </c>
      <c r="N120" s="29">
        <f t="shared" si="27"/>
        <v>0</v>
      </c>
      <c r="O120" s="29">
        <f t="shared" si="28"/>
        <v>0</v>
      </c>
      <c r="P120" s="29">
        <f t="shared" si="29"/>
        <v>0</v>
      </c>
      <c r="Q120" s="29">
        <f t="shared" si="30"/>
        <v>0</v>
      </c>
      <c r="R120" s="19"/>
      <c r="S120" s="26"/>
      <c r="T120" s="26">
        <f t="shared" si="31"/>
        <v>0</v>
      </c>
      <c r="U120" s="26">
        <f t="shared" si="32"/>
        <v>0</v>
      </c>
      <c r="V120" s="26">
        <f>Master!S120</f>
        <v>0</v>
      </c>
      <c r="W120" s="26">
        <f t="shared" si="33"/>
        <v>0</v>
      </c>
      <c r="X120" s="26">
        <f t="shared" si="34"/>
        <v>0</v>
      </c>
      <c r="Y120" s="26">
        <f t="shared" si="35"/>
        <v>0</v>
      </c>
      <c r="Z120" s="26">
        <f t="shared" si="36"/>
        <v>0</v>
      </c>
      <c r="AA120" s="26">
        <f t="shared" si="37"/>
        <v>0</v>
      </c>
      <c r="AB120" s="26">
        <f t="shared" si="38"/>
        <v>0</v>
      </c>
      <c r="AC120" s="26">
        <f t="shared" si="39"/>
        <v>0</v>
      </c>
      <c r="AD120" s="26">
        <f t="shared" si="40"/>
        <v>0</v>
      </c>
      <c r="AE120" s="26">
        <f t="shared" si="41"/>
        <v>0</v>
      </c>
      <c r="AF120" s="26">
        <f t="shared" si="42"/>
        <v>0</v>
      </c>
      <c r="AG120" s="26">
        <f t="shared" si="43"/>
        <v>0</v>
      </c>
      <c r="AH120" s="26">
        <f t="shared" si="44"/>
        <v>0</v>
      </c>
      <c r="AI120" s="26"/>
      <c r="AJ120" s="1">
        <f t="shared" si="45"/>
        <v>0</v>
      </c>
      <c r="AK120" s="1">
        <f t="shared" si="46"/>
        <v>0</v>
      </c>
      <c r="AL120" s="1">
        <f t="shared" si="47"/>
        <v>0</v>
      </c>
    </row>
    <row r="121" spans="1:38" ht="20.100000000000001" customHeight="1" x14ac:dyDescent="0.25">
      <c r="A121" s="29">
        <f>IF(Table1[[#This Row],[Sr.No.]]="","",Table1[[#This Row],[Sr.No.]])</f>
        <v>116</v>
      </c>
      <c r="B121" s="30" t="str">
        <f>IF(Table1[[#This Row],[Name of Employee]]="","",Table1[[#This Row],[Name of Employee]])</f>
        <v>I</v>
      </c>
      <c r="C121" s="29" t="str">
        <f>IF(IF(Master!T121="","",Master!T121)=0,"",IF(Master!T121="","",Master!T121))</f>
        <v/>
      </c>
      <c r="D121" s="17"/>
      <c r="E121" s="17">
        <v>50000</v>
      </c>
      <c r="F121" s="17"/>
      <c r="G121" s="17"/>
      <c r="H121" s="29">
        <f t="shared" si="24"/>
        <v>-50000</v>
      </c>
      <c r="I121" s="17"/>
      <c r="J121" s="42" t="str">
        <f t="shared" si="25"/>
        <v/>
      </c>
      <c r="K121" s="17"/>
      <c r="L121" s="17"/>
      <c r="M121" s="29">
        <f t="shared" si="26"/>
        <v>-50000</v>
      </c>
      <c r="N121" s="29">
        <f t="shared" si="27"/>
        <v>0</v>
      </c>
      <c r="O121" s="29">
        <f t="shared" si="28"/>
        <v>0</v>
      </c>
      <c r="P121" s="29">
        <f t="shared" si="29"/>
        <v>0</v>
      </c>
      <c r="Q121" s="29">
        <f t="shared" si="30"/>
        <v>0</v>
      </c>
      <c r="R121" s="19"/>
      <c r="S121" s="26"/>
      <c r="T121" s="26">
        <f t="shared" si="31"/>
        <v>0</v>
      </c>
      <c r="U121" s="26">
        <f t="shared" si="32"/>
        <v>0</v>
      </c>
      <c r="V121" s="26">
        <f>Master!S121</f>
        <v>0</v>
      </c>
      <c r="W121" s="26">
        <f t="shared" si="33"/>
        <v>0</v>
      </c>
      <c r="X121" s="26">
        <f t="shared" si="34"/>
        <v>0</v>
      </c>
      <c r="Y121" s="26">
        <f t="shared" si="35"/>
        <v>0</v>
      </c>
      <c r="Z121" s="26">
        <f t="shared" si="36"/>
        <v>0</v>
      </c>
      <c r="AA121" s="26">
        <f t="shared" si="37"/>
        <v>0</v>
      </c>
      <c r="AB121" s="26">
        <f t="shared" si="38"/>
        <v>0</v>
      </c>
      <c r="AC121" s="26">
        <f t="shared" si="39"/>
        <v>0</v>
      </c>
      <c r="AD121" s="26">
        <f t="shared" si="40"/>
        <v>0</v>
      </c>
      <c r="AE121" s="26">
        <f t="shared" si="41"/>
        <v>0</v>
      </c>
      <c r="AF121" s="26">
        <f t="shared" si="42"/>
        <v>0</v>
      </c>
      <c r="AG121" s="26">
        <f t="shared" si="43"/>
        <v>0</v>
      </c>
      <c r="AH121" s="26">
        <f t="shared" si="44"/>
        <v>0</v>
      </c>
      <c r="AI121" s="26"/>
      <c r="AJ121" s="1">
        <f t="shared" si="45"/>
        <v>0</v>
      </c>
      <c r="AK121" s="1">
        <f t="shared" si="46"/>
        <v>0</v>
      </c>
      <c r="AL121" s="1">
        <f t="shared" si="47"/>
        <v>0</v>
      </c>
    </row>
    <row r="122" spans="1:38" ht="20.100000000000001" customHeight="1" x14ac:dyDescent="0.25">
      <c r="A122" s="29">
        <f>IF(Table1[[#This Row],[Sr.No.]]="","",Table1[[#This Row],[Sr.No.]])</f>
        <v>117</v>
      </c>
      <c r="B122" s="30" t="str">
        <f>IF(Table1[[#This Row],[Name of Employee]]="","",Table1[[#This Row],[Name of Employee]])</f>
        <v>J</v>
      </c>
      <c r="C122" s="29" t="str">
        <f>IF(IF(Master!T122="","",Master!T122)=0,"",IF(Master!T122="","",Master!T122))</f>
        <v/>
      </c>
      <c r="D122" s="17"/>
      <c r="E122" s="17">
        <v>50000</v>
      </c>
      <c r="F122" s="17"/>
      <c r="G122" s="17"/>
      <c r="H122" s="29">
        <f t="shared" si="24"/>
        <v>-50000</v>
      </c>
      <c r="I122" s="17"/>
      <c r="J122" s="42" t="str">
        <f t="shared" si="25"/>
        <v/>
      </c>
      <c r="K122" s="17"/>
      <c r="L122" s="17"/>
      <c r="M122" s="29">
        <f t="shared" si="26"/>
        <v>-50000</v>
      </c>
      <c r="N122" s="29">
        <f t="shared" si="27"/>
        <v>0</v>
      </c>
      <c r="O122" s="29">
        <f t="shared" si="28"/>
        <v>0</v>
      </c>
      <c r="P122" s="29">
        <f t="shared" si="29"/>
        <v>0</v>
      </c>
      <c r="Q122" s="29">
        <f t="shared" si="30"/>
        <v>0</v>
      </c>
      <c r="R122" s="19"/>
      <c r="S122" s="26"/>
      <c r="T122" s="26">
        <f t="shared" si="31"/>
        <v>0</v>
      </c>
      <c r="U122" s="26">
        <f t="shared" si="32"/>
        <v>0</v>
      </c>
      <c r="V122" s="26">
        <f>Master!S122</f>
        <v>0</v>
      </c>
      <c r="W122" s="26">
        <f t="shared" si="33"/>
        <v>0</v>
      </c>
      <c r="X122" s="26">
        <f t="shared" si="34"/>
        <v>0</v>
      </c>
      <c r="Y122" s="26">
        <f t="shared" si="35"/>
        <v>0</v>
      </c>
      <c r="Z122" s="26">
        <f t="shared" si="36"/>
        <v>0</v>
      </c>
      <c r="AA122" s="26">
        <f t="shared" si="37"/>
        <v>0</v>
      </c>
      <c r="AB122" s="26">
        <f t="shared" si="38"/>
        <v>0</v>
      </c>
      <c r="AC122" s="26">
        <f t="shared" si="39"/>
        <v>0</v>
      </c>
      <c r="AD122" s="26">
        <f t="shared" si="40"/>
        <v>0</v>
      </c>
      <c r="AE122" s="26">
        <f t="shared" si="41"/>
        <v>0</v>
      </c>
      <c r="AF122" s="26">
        <f t="shared" si="42"/>
        <v>0</v>
      </c>
      <c r="AG122" s="26">
        <f t="shared" si="43"/>
        <v>0</v>
      </c>
      <c r="AH122" s="26">
        <f t="shared" si="44"/>
        <v>0</v>
      </c>
      <c r="AI122" s="26"/>
      <c r="AJ122" s="1">
        <f t="shared" si="45"/>
        <v>0</v>
      </c>
      <c r="AK122" s="1">
        <f t="shared" si="46"/>
        <v>0</v>
      </c>
      <c r="AL122" s="1">
        <f t="shared" si="47"/>
        <v>0</v>
      </c>
    </row>
    <row r="123" spans="1:38" ht="20.100000000000001" customHeight="1" x14ac:dyDescent="0.25">
      <c r="A123" s="29">
        <f>IF(Table1[[#This Row],[Sr.No.]]="","",Table1[[#This Row],[Sr.No.]])</f>
        <v>118</v>
      </c>
      <c r="B123" s="30" t="str">
        <f>IF(Table1[[#This Row],[Name of Employee]]="","",Table1[[#This Row],[Name of Employee]])</f>
        <v>K</v>
      </c>
      <c r="C123" s="29" t="str">
        <f>IF(IF(Master!T123="","",Master!T123)=0,"",IF(Master!T123="","",Master!T123))</f>
        <v/>
      </c>
      <c r="D123" s="17"/>
      <c r="E123" s="17">
        <v>50000</v>
      </c>
      <c r="F123" s="17"/>
      <c r="G123" s="17"/>
      <c r="H123" s="29">
        <f t="shared" si="24"/>
        <v>-50000</v>
      </c>
      <c r="I123" s="17"/>
      <c r="J123" s="42" t="str">
        <f t="shared" si="25"/>
        <v/>
      </c>
      <c r="K123" s="17"/>
      <c r="L123" s="17"/>
      <c r="M123" s="29">
        <f t="shared" si="26"/>
        <v>-50000</v>
      </c>
      <c r="N123" s="29">
        <f t="shared" si="27"/>
        <v>0</v>
      </c>
      <c r="O123" s="29">
        <f t="shared" si="28"/>
        <v>0</v>
      </c>
      <c r="P123" s="29">
        <f t="shared" si="29"/>
        <v>0</v>
      </c>
      <c r="Q123" s="29">
        <f t="shared" si="30"/>
        <v>0</v>
      </c>
      <c r="R123" s="19"/>
      <c r="S123" s="26"/>
      <c r="T123" s="26">
        <f t="shared" si="31"/>
        <v>0</v>
      </c>
      <c r="U123" s="26">
        <f t="shared" si="32"/>
        <v>0</v>
      </c>
      <c r="V123" s="26">
        <f>Master!S123</f>
        <v>0</v>
      </c>
      <c r="W123" s="26">
        <f t="shared" si="33"/>
        <v>0</v>
      </c>
      <c r="X123" s="26">
        <f t="shared" si="34"/>
        <v>0</v>
      </c>
      <c r="Y123" s="26">
        <f t="shared" si="35"/>
        <v>0</v>
      </c>
      <c r="Z123" s="26">
        <f t="shared" si="36"/>
        <v>0</v>
      </c>
      <c r="AA123" s="26">
        <f t="shared" si="37"/>
        <v>0</v>
      </c>
      <c r="AB123" s="26">
        <f t="shared" si="38"/>
        <v>0</v>
      </c>
      <c r="AC123" s="26">
        <f t="shared" si="39"/>
        <v>0</v>
      </c>
      <c r="AD123" s="26">
        <f t="shared" si="40"/>
        <v>0</v>
      </c>
      <c r="AE123" s="26">
        <f t="shared" si="41"/>
        <v>0</v>
      </c>
      <c r="AF123" s="26">
        <f t="shared" si="42"/>
        <v>0</v>
      </c>
      <c r="AG123" s="26">
        <f t="shared" si="43"/>
        <v>0</v>
      </c>
      <c r="AH123" s="26">
        <f t="shared" si="44"/>
        <v>0</v>
      </c>
      <c r="AI123" s="26"/>
      <c r="AJ123" s="1">
        <f t="shared" si="45"/>
        <v>0</v>
      </c>
      <c r="AK123" s="1">
        <f t="shared" si="46"/>
        <v>0</v>
      </c>
      <c r="AL123" s="1">
        <f t="shared" si="47"/>
        <v>0</v>
      </c>
    </row>
    <row r="124" spans="1:38" ht="20.100000000000001" customHeight="1" x14ac:dyDescent="0.25">
      <c r="A124" s="29">
        <f>IF(Table1[[#This Row],[Sr.No.]]="","",Table1[[#This Row],[Sr.No.]])</f>
        <v>119</v>
      </c>
      <c r="B124" s="30" t="str">
        <f>IF(Table1[[#This Row],[Name of Employee]]="","",Table1[[#This Row],[Name of Employee]])</f>
        <v>L</v>
      </c>
      <c r="C124" s="29" t="str">
        <f>IF(IF(Master!T124="","",Master!T124)=0,"",IF(Master!T124="","",Master!T124))</f>
        <v/>
      </c>
      <c r="D124" s="17"/>
      <c r="E124" s="17">
        <v>50000</v>
      </c>
      <c r="F124" s="17"/>
      <c r="G124" s="17"/>
      <c r="H124" s="29">
        <f t="shared" si="24"/>
        <v>-50000</v>
      </c>
      <c r="I124" s="17"/>
      <c r="J124" s="42" t="str">
        <f t="shared" si="25"/>
        <v/>
      </c>
      <c r="K124" s="17"/>
      <c r="L124" s="17"/>
      <c r="M124" s="29">
        <f t="shared" si="26"/>
        <v>-50000</v>
      </c>
      <c r="N124" s="29">
        <f t="shared" si="27"/>
        <v>0</v>
      </c>
      <c r="O124" s="29">
        <f t="shared" si="28"/>
        <v>0</v>
      </c>
      <c r="P124" s="29">
        <f t="shared" si="29"/>
        <v>0</v>
      </c>
      <c r="Q124" s="29">
        <f t="shared" si="30"/>
        <v>0</v>
      </c>
      <c r="R124" s="19"/>
      <c r="S124" s="26"/>
      <c r="T124" s="26">
        <f t="shared" si="31"/>
        <v>0</v>
      </c>
      <c r="U124" s="26">
        <f t="shared" si="32"/>
        <v>0</v>
      </c>
      <c r="V124" s="26">
        <f>Master!S124</f>
        <v>0</v>
      </c>
      <c r="W124" s="26">
        <f t="shared" si="33"/>
        <v>0</v>
      </c>
      <c r="X124" s="26">
        <f t="shared" si="34"/>
        <v>0</v>
      </c>
      <c r="Y124" s="26">
        <f t="shared" si="35"/>
        <v>0</v>
      </c>
      <c r="Z124" s="26">
        <f t="shared" si="36"/>
        <v>0</v>
      </c>
      <c r="AA124" s="26">
        <f t="shared" si="37"/>
        <v>0</v>
      </c>
      <c r="AB124" s="26">
        <f t="shared" si="38"/>
        <v>0</v>
      </c>
      <c r="AC124" s="26">
        <f t="shared" si="39"/>
        <v>0</v>
      </c>
      <c r="AD124" s="26">
        <f t="shared" si="40"/>
        <v>0</v>
      </c>
      <c r="AE124" s="26">
        <f t="shared" si="41"/>
        <v>0</v>
      </c>
      <c r="AF124" s="26">
        <f t="shared" si="42"/>
        <v>0</v>
      </c>
      <c r="AG124" s="26">
        <f t="shared" si="43"/>
        <v>0</v>
      </c>
      <c r="AH124" s="26">
        <f t="shared" si="44"/>
        <v>0</v>
      </c>
      <c r="AI124" s="26"/>
      <c r="AJ124" s="1">
        <f t="shared" si="45"/>
        <v>0</v>
      </c>
      <c r="AK124" s="1">
        <f t="shared" si="46"/>
        <v>0</v>
      </c>
      <c r="AL124" s="1">
        <f t="shared" si="47"/>
        <v>0</v>
      </c>
    </row>
    <row r="125" spans="1:38" ht="20.100000000000001" customHeight="1" x14ac:dyDescent="0.25">
      <c r="A125" s="29">
        <f>IF(Table1[[#This Row],[Sr.No.]]="","",Table1[[#This Row],[Sr.No.]])</f>
        <v>120</v>
      </c>
      <c r="B125" s="30" t="str">
        <f>IF(Table1[[#This Row],[Name of Employee]]="","",Table1[[#This Row],[Name of Employee]])</f>
        <v>M</v>
      </c>
      <c r="C125" s="29" t="str">
        <f>IF(IF(Master!T125="","",Master!T125)=0,"",IF(Master!T125="","",Master!T125))</f>
        <v/>
      </c>
      <c r="D125" s="17"/>
      <c r="E125" s="17">
        <v>50000</v>
      </c>
      <c r="F125" s="17"/>
      <c r="G125" s="17"/>
      <c r="H125" s="29">
        <f t="shared" si="24"/>
        <v>-50000</v>
      </c>
      <c r="I125" s="17"/>
      <c r="J125" s="42" t="str">
        <f t="shared" si="25"/>
        <v/>
      </c>
      <c r="K125" s="17"/>
      <c r="L125" s="17"/>
      <c r="M125" s="29">
        <f t="shared" si="26"/>
        <v>-50000</v>
      </c>
      <c r="N125" s="29">
        <f t="shared" si="27"/>
        <v>0</v>
      </c>
      <c r="O125" s="29">
        <f t="shared" si="28"/>
        <v>0</v>
      </c>
      <c r="P125" s="29">
        <f t="shared" si="29"/>
        <v>0</v>
      </c>
      <c r="Q125" s="29">
        <f t="shared" si="30"/>
        <v>0</v>
      </c>
      <c r="R125" s="19"/>
      <c r="S125" s="26"/>
      <c r="T125" s="26">
        <f t="shared" si="31"/>
        <v>0</v>
      </c>
      <c r="U125" s="26">
        <f t="shared" si="32"/>
        <v>0</v>
      </c>
      <c r="V125" s="26">
        <f>Master!S125</f>
        <v>0</v>
      </c>
      <c r="W125" s="26">
        <f t="shared" si="33"/>
        <v>0</v>
      </c>
      <c r="X125" s="26">
        <f t="shared" si="34"/>
        <v>0</v>
      </c>
      <c r="Y125" s="26">
        <f t="shared" si="35"/>
        <v>0</v>
      </c>
      <c r="Z125" s="26">
        <f t="shared" si="36"/>
        <v>0</v>
      </c>
      <c r="AA125" s="26">
        <f t="shared" si="37"/>
        <v>0</v>
      </c>
      <c r="AB125" s="26">
        <f t="shared" si="38"/>
        <v>0</v>
      </c>
      <c r="AC125" s="26">
        <f t="shared" si="39"/>
        <v>0</v>
      </c>
      <c r="AD125" s="26">
        <f t="shared" si="40"/>
        <v>0</v>
      </c>
      <c r="AE125" s="26">
        <f t="shared" si="41"/>
        <v>0</v>
      </c>
      <c r="AF125" s="26">
        <f t="shared" si="42"/>
        <v>0</v>
      </c>
      <c r="AG125" s="26">
        <f t="shared" si="43"/>
        <v>0</v>
      </c>
      <c r="AH125" s="26">
        <f t="shared" si="44"/>
        <v>0</v>
      </c>
      <c r="AI125" s="26"/>
      <c r="AJ125" s="1">
        <f t="shared" si="45"/>
        <v>0</v>
      </c>
      <c r="AK125" s="1">
        <f t="shared" si="46"/>
        <v>0</v>
      </c>
      <c r="AL125" s="1">
        <f t="shared" si="47"/>
        <v>0</v>
      </c>
    </row>
    <row r="126" spans="1:38" ht="20.100000000000001" customHeight="1" x14ac:dyDescent="0.25">
      <c r="A126" s="29">
        <f>IF(Table1[[#This Row],[Sr.No.]]="","",Table1[[#This Row],[Sr.No.]])</f>
        <v>121</v>
      </c>
      <c r="B126" s="30" t="str">
        <f>IF(Table1[[#This Row],[Name of Employee]]="","",Table1[[#This Row],[Name of Employee]])</f>
        <v>N</v>
      </c>
      <c r="C126" s="29" t="str">
        <f>IF(IF(Master!T126="","",Master!T126)=0,"",IF(Master!T126="","",Master!T126))</f>
        <v/>
      </c>
      <c r="D126" s="17"/>
      <c r="E126" s="17">
        <v>50000</v>
      </c>
      <c r="F126" s="17"/>
      <c r="G126" s="17"/>
      <c r="H126" s="29">
        <f t="shared" si="24"/>
        <v>-50000</v>
      </c>
      <c r="I126" s="17"/>
      <c r="J126" s="42" t="str">
        <f t="shared" si="25"/>
        <v/>
      </c>
      <c r="K126" s="17"/>
      <c r="L126" s="17"/>
      <c r="M126" s="29">
        <f t="shared" si="26"/>
        <v>-50000</v>
      </c>
      <c r="N126" s="29">
        <f t="shared" si="27"/>
        <v>0</v>
      </c>
      <c r="O126" s="29">
        <f t="shared" si="28"/>
        <v>0</v>
      </c>
      <c r="P126" s="29">
        <f t="shared" si="29"/>
        <v>0</v>
      </c>
      <c r="Q126" s="29">
        <f t="shared" si="30"/>
        <v>0</v>
      </c>
      <c r="R126" s="19"/>
      <c r="S126" s="26"/>
      <c r="T126" s="26">
        <f t="shared" si="31"/>
        <v>0</v>
      </c>
      <c r="U126" s="26">
        <f t="shared" si="32"/>
        <v>0</v>
      </c>
      <c r="V126" s="26">
        <f>Master!S126</f>
        <v>0</v>
      </c>
      <c r="W126" s="26">
        <f t="shared" si="33"/>
        <v>0</v>
      </c>
      <c r="X126" s="26">
        <f t="shared" si="34"/>
        <v>0</v>
      </c>
      <c r="Y126" s="26">
        <f t="shared" si="35"/>
        <v>0</v>
      </c>
      <c r="Z126" s="26">
        <f t="shared" si="36"/>
        <v>0</v>
      </c>
      <c r="AA126" s="26">
        <f t="shared" si="37"/>
        <v>0</v>
      </c>
      <c r="AB126" s="26">
        <f t="shared" si="38"/>
        <v>0</v>
      </c>
      <c r="AC126" s="26">
        <f t="shared" si="39"/>
        <v>0</v>
      </c>
      <c r="AD126" s="26">
        <f t="shared" si="40"/>
        <v>0</v>
      </c>
      <c r="AE126" s="26">
        <f t="shared" si="41"/>
        <v>0</v>
      </c>
      <c r="AF126" s="26">
        <f t="shared" si="42"/>
        <v>0</v>
      </c>
      <c r="AG126" s="26">
        <f t="shared" si="43"/>
        <v>0</v>
      </c>
      <c r="AH126" s="26">
        <f t="shared" si="44"/>
        <v>0</v>
      </c>
      <c r="AI126" s="26"/>
      <c r="AJ126" s="1">
        <f t="shared" si="45"/>
        <v>0</v>
      </c>
      <c r="AK126" s="1">
        <f t="shared" si="46"/>
        <v>0</v>
      </c>
      <c r="AL126" s="1">
        <f t="shared" si="47"/>
        <v>0</v>
      </c>
    </row>
    <row r="127" spans="1:38" ht="20.100000000000001" customHeight="1" x14ac:dyDescent="0.25">
      <c r="A127" s="29">
        <f>IF(Table1[[#This Row],[Sr.No.]]="","",Table1[[#This Row],[Sr.No.]])</f>
        <v>122</v>
      </c>
      <c r="B127" s="30" t="str">
        <f>IF(Table1[[#This Row],[Name of Employee]]="","",Table1[[#This Row],[Name of Employee]])</f>
        <v>O</v>
      </c>
      <c r="C127" s="29" t="str">
        <f>IF(IF(Master!T127="","",Master!T127)=0,"",IF(Master!T127="","",Master!T127))</f>
        <v/>
      </c>
      <c r="D127" s="17"/>
      <c r="E127" s="17">
        <v>50000</v>
      </c>
      <c r="F127" s="17"/>
      <c r="G127" s="17"/>
      <c r="H127" s="29">
        <f t="shared" si="24"/>
        <v>-50000</v>
      </c>
      <c r="I127" s="17"/>
      <c r="J127" s="42" t="str">
        <f t="shared" si="25"/>
        <v/>
      </c>
      <c r="K127" s="17"/>
      <c r="L127" s="17"/>
      <c r="M127" s="29">
        <f t="shared" si="26"/>
        <v>-50000</v>
      </c>
      <c r="N127" s="29">
        <f t="shared" si="27"/>
        <v>0</v>
      </c>
      <c r="O127" s="29">
        <f t="shared" si="28"/>
        <v>0</v>
      </c>
      <c r="P127" s="29">
        <f t="shared" si="29"/>
        <v>0</v>
      </c>
      <c r="Q127" s="29">
        <f t="shared" si="30"/>
        <v>0</v>
      </c>
      <c r="R127" s="19"/>
      <c r="S127" s="26"/>
      <c r="T127" s="26">
        <f t="shared" si="31"/>
        <v>0</v>
      </c>
      <c r="U127" s="26">
        <f t="shared" si="32"/>
        <v>0</v>
      </c>
      <c r="V127" s="26">
        <f>Master!S127</f>
        <v>0</v>
      </c>
      <c r="W127" s="26">
        <f t="shared" si="33"/>
        <v>0</v>
      </c>
      <c r="X127" s="26">
        <f t="shared" si="34"/>
        <v>0</v>
      </c>
      <c r="Y127" s="26">
        <f t="shared" si="35"/>
        <v>0</v>
      </c>
      <c r="Z127" s="26">
        <f t="shared" si="36"/>
        <v>0</v>
      </c>
      <c r="AA127" s="26">
        <f t="shared" si="37"/>
        <v>0</v>
      </c>
      <c r="AB127" s="26">
        <f t="shared" si="38"/>
        <v>0</v>
      </c>
      <c r="AC127" s="26">
        <f t="shared" si="39"/>
        <v>0</v>
      </c>
      <c r="AD127" s="26">
        <f t="shared" si="40"/>
        <v>0</v>
      </c>
      <c r="AE127" s="26">
        <f t="shared" si="41"/>
        <v>0</v>
      </c>
      <c r="AF127" s="26">
        <f t="shared" si="42"/>
        <v>0</v>
      </c>
      <c r="AG127" s="26">
        <f t="shared" si="43"/>
        <v>0</v>
      </c>
      <c r="AH127" s="26">
        <f t="shared" si="44"/>
        <v>0</v>
      </c>
      <c r="AI127" s="26"/>
      <c r="AJ127" s="1">
        <f t="shared" si="45"/>
        <v>0</v>
      </c>
      <c r="AK127" s="1">
        <f t="shared" si="46"/>
        <v>0</v>
      </c>
      <c r="AL127" s="1">
        <f t="shared" si="47"/>
        <v>0</v>
      </c>
    </row>
    <row r="128" spans="1:38" ht="20.100000000000001" customHeight="1" x14ac:dyDescent="0.25">
      <c r="A128" s="29">
        <f>IF(Table1[[#This Row],[Sr.No.]]="","",Table1[[#This Row],[Sr.No.]])</f>
        <v>123</v>
      </c>
      <c r="B128" s="30" t="str">
        <f>IF(Table1[[#This Row],[Name of Employee]]="","",Table1[[#This Row],[Name of Employee]])</f>
        <v>P</v>
      </c>
      <c r="C128" s="29" t="str">
        <f>IF(IF(Master!T128="","",Master!T128)=0,"",IF(Master!T128="","",Master!T128))</f>
        <v/>
      </c>
      <c r="D128" s="17"/>
      <c r="E128" s="17">
        <v>50000</v>
      </c>
      <c r="F128" s="17"/>
      <c r="G128" s="17"/>
      <c r="H128" s="29">
        <f t="shared" si="24"/>
        <v>-50000</v>
      </c>
      <c r="I128" s="17"/>
      <c r="J128" s="42" t="str">
        <f t="shared" si="25"/>
        <v/>
      </c>
      <c r="K128" s="17"/>
      <c r="L128" s="17"/>
      <c r="M128" s="29">
        <f t="shared" si="26"/>
        <v>-50000</v>
      </c>
      <c r="N128" s="29">
        <f t="shared" si="27"/>
        <v>0</v>
      </c>
      <c r="O128" s="29">
        <f t="shared" si="28"/>
        <v>0</v>
      </c>
      <c r="P128" s="29">
        <f t="shared" si="29"/>
        <v>0</v>
      </c>
      <c r="Q128" s="29">
        <f t="shared" si="30"/>
        <v>0</v>
      </c>
      <c r="R128" s="19"/>
      <c r="S128" s="26"/>
      <c r="T128" s="26">
        <f t="shared" si="31"/>
        <v>0</v>
      </c>
      <c r="U128" s="26">
        <f t="shared" si="32"/>
        <v>0</v>
      </c>
      <c r="V128" s="26">
        <f>Master!S128</f>
        <v>0</v>
      </c>
      <c r="W128" s="26">
        <f t="shared" si="33"/>
        <v>0</v>
      </c>
      <c r="X128" s="26">
        <f t="shared" si="34"/>
        <v>0</v>
      </c>
      <c r="Y128" s="26">
        <f t="shared" si="35"/>
        <v>0</v>
      </c>
      <c r="Z128" s="26">
        <f t="shared" si="36"/>
        <v>0</v>
      </c>
      <c r="AA128" s="26">
        <f t="shared" si="37"/>
        <v>0</v>
      </c>
      <c r="AB128" s="26">
        <f t="shared" si="38"/>
        <v>0</v>
      </c>
      <c r="AC128" s="26">
        <f t="shared" si="39"/>
        <v>0</v>
      </c>
      <c r="AD128" s="26">
        <f t="shared" si="40"/>
        <v>0</v>
      </c>
      <c r="AE128" s="26">
        <f t="shared" si="41"/>
        <v>0</v>
      </c>
      <c r="AF128" s="26">
        <f t="shared" si="42"/>
        <v>0</v>
      </c>
      <c r="AG128" s="26">
        <f t="shared" si="43"/>
        <v>0</v>
      </c>
      <c r="AH128" s="26">
        <f t="shared" si="44"/>
        <v>0</v>
      </c>
      <c r="AI128" s="26"/>
      <c r="AJ128" s="1">
        <f t="shared" si="45"/>
        <v>0</v>
      </c>
      <c r="AK128" s="1">
        <f t="shared" si="46"/>
        <v>0</v>
      </c>
      <c r="AL128" s="1">
        <f t="shared" si="47"/>
        <v>0</v>
      </c>
    </row>
    <row r="129" spans="1:38" ht="20.100000000000001" customHeight="1" x14ac:dyDescent="0.25">
      <c r="A129" s="29">
        <f>IF(Table1[[#This Row],[Sr.No.]]="","",Table1[[#This Row],[Sr.No.]])</f>
        <v>124</v>
      </c>
      <c r="B129" s="30" t="str">
        <f>IF(Table1[[#This Row],[Name of Employee]]="","",Table1[[#This Row],[Name of Employee]])</f>
        <v>Q</v>
      </c>
      <c r="C129" s="29" t="str">
        <f>IF(IF(Master!T129="","",Master!T129)=0,"",IF(Master!T129="","",Master!T129))</f>
        <v/>
      </c>
      <c r="D129" s="17"/>
      <c r="E129" s="17">
        <v>50000</v>
      </c>
      <c r="F129" s="17"/>
      <c r="G129" s="17"/>
      <c r="H129" s="29">
        <f t="shared" si="24"/>
        <v>-50000</v>
      </c>
      <c r="I129" s="17"/>
      <c r="J129" s="42" t="str">
        <f t="shared" si="25"/>
        <v/>
      </c>
      <c r="K129" s="17"/>
      <c r="L129" s="17"/>
      <c r="M129" s="29">
        <f t="shared" si="26"/>
        <v>-50000</v>
      </c>
      <c r="N129" s="29">
        <f t="shared" si="27"/>
        <v>0</v>
      </c>
      <c r="O129" s="29">
        <f t="shared" si="28"/>
        <v>0</v>
      </c>
      <c r="P129" s="29">
        <f t="shared" si="29"/>
        <v>0</v>
      </c>
      <c r="Q129" s="29">
        <f t="shared" si="30"/>
        <v>0</v>
      </c>
      <c r="R129" s="19"/>
      <c r="S129" s="26"/>
      <c r="T129" s="26">
        <f t="shared" si="31"/>
        <v>0</v>
      </c>
      <c r="U129" s="26">
        <f t="shared" si="32"/>
        <v>0</v>
      </c>
      <c r="V129" s="26">
        <f>Master!S129</f>
        <v>0</v>
      </c>
      <c r="W129" s="26">
        <f t="shared" si="33"/>
        <v>0</v>
      </c>
      <c r="X129" s="26">
        <f t="shared" si="34"/>
        <v>0</v>
      </c>
      <c r="Y129" s="26">
        <f t="shared" si="35"/>
        <v>0</v>
      </c>
      <c r="Z129" s="26">
        <f t="shared" si="36"/>
        <v>0</v>
      </c>
      <c r="AA129" s="26">
        <f t="shared" si="37"/>
        <v>0</v>
      </c>
      <c r="AB129" s="26">
        <f t="shared" si="38"/>
        <v>0</v>
      </c>
      <c r="AC129" s="26">
        <f t="shared" si="39"/>
        <v>0</v>
      </c>
      <c r="AD129" s="26">
        <f t="shared" si="40"/>
        <v>0</v>
      </c>
      <c r="AE129" s="26">
        <f t="shared" si="41"/>
        <v>0</v>
      </c>
      <c r="AF129" s="26">
        <f t="shared" si="42"/>
        <v>0</v>
      </c>
      <c r="AG129" s="26">
        <f t="shared" si="43"/>
        <v>0</v>
      </c>
      <c r="AH129" s="26">
        <f t="shared" si="44"/>
        <v>0</v>
      </c>
      <c r="AI129" s="26"/>
      <c r="AJ129" s="1">
        <f t="shared" si="45"/>
        <v>0</v>
      </c>
      <c r="AK129" s="1">
        <f t="shared" si="46"/>
        <v>0</v>
      </c>
      <c r="AL129" s="1">
        <f t="shared" si="47"/>
        <v>0</v>
      </c>
    </row>
    <row r="130" spans="1:38" ht="20.100000000000001" customHeight="1" x14ac:dyDescent="0.25">
      <c r="A130" s="29">
        <f>IF(Table1[[#This Row],[Sr.No.]]="","",Table1[[#This Row],[Sr.No.]])</f>
        <v>125</v>
      </c>
      <c r="B130" s="30" t="str">
        <f>IF(Table1[[#This Row],[Name of Employee]]="","",Table1[[#This Row],[Name of Employee]])</f>
        <v>R</v>
      </c>
      <c r="C130" s="29" t="str">
        <f>IF(IF(Master!T130="","",Master!T130)=0,"",IF(Master!T130="","",Master!T130))</f>
        <v/>
      </c>
      <c r="D130" s="17"/>
      <c r="E130" s="17">
        <v>50000</v>
      </c>
      <c r="F130" s="17"/>
      <c r="G130" s="17"/>
      <c r="H130" s="29">
        <f t="shared" si="24"/>
        <v>-50000</v>
      </c>
      <c r="I130" s="17"/>
      <c r="J130" s="42" t="str">
        <f t="shared" si="25"/>
        <v/>
      </c>
      <c r="K130" s="17"/>
      <c r="L130" s="17"/>
      <c r="M130" s="29">
        <f t="shared" si="26"/>
        <v>-50000</v>
      </c>
      <c r="N130" s="29">
        <f t="shared" si="27"/>
        <v>0</v>
      </c>
      <c r="O130" s="29">
        <f t="shared" si="28"/>
        <v>0</v>
      </c>
      <c r="P130" s="29">
        <f t="shared" si="29"/>
        <v>0</v>
      </c>
      <c r="Q130" s="29">
        <f t="shared" si="30"/>
        <v>0</v>
      </c>
      <c r="R130" s="19"/>
      <c r="S130" s="26"/>
      <c r="T130" s="26">
        <f t="shared" si="31"/>
        <v>0</v>
      </c>
      <c r="U130" s="26">
        <f t="shared" si="32"/>
        <v>0</v>
      </c>
      <c r="V130" s="26">
        <f>Master!S130</f>
        <v>0</v>
      </c>
      <c r="W130" s="26">
        <f t="shared" si="33"/>
        <v>0</v>
      </c>
      <c r="X130" s="26">
        <f t="shared" si="34"/>
        <v>0</v>
      </c>
      <c r="Y130" s="26">
        <f t="shared" si="35"/>
        <v>0</v>
      </c>
      <c r="Z130" s="26">
        <f t="shared" si="36"/>
        <v>0</v>
      </c>
      <c r="AA130" s="26">
        <f t="shared" si="37"/>
        <v>0</v>
      </c>
      <c r="AB130" s="26">
        <f t="shared" si="38"/>
        <v>0</v>
      </c>
      <c r="AC130" s="26">
        <f t="shared" si="39"/>
        <v>0</v>
      </c>
      <c r="AD130" s="26">
        <f t="shared" si="40"/>
        <v>0</v>
      </c>
      <c r="AE130" s="26">
        <f t="shared" si="41"/>
        <v>0</v>
      </c>
      <c r="AF130" s="26">
        <f t="shared" si="42"/>
        <v>0</v>
      </c>
      <c r="AG130" s="26">
        <f t="shared" si="43"/>
        <v>0</v>
      </c>
      <c r="AH130" s="26">
        <f t="shared" si="44"/>
        <v>0</v>
      </c>
      <c r="AI130" s="26"/>
      <c r="AJ130" s="1">
        <f t="shared" si="45"/>
        <v>0</v>
      </c>
      <c r="AK130" s="1">
        <f t="shared" si="46"/>
        <v>0</v>
      </c>
      <c r="AL130" s="1">
        <f t="shared" si="47"/>
        <v>0</v>
      </c>
    </row>
    <row r="131" spans="1:38" ht="20.100000000000001" customHeight="1" x14ac:dyDescent="0.25">
      <c r="A131" s="29">
        <f>IF(Table1[[#This Row],[Sr.No.]]="","",Table1[[#This Row],[Sr.No.]])</f>
        <v>126</v>
      </c>
      <c r="B131" s="30" t="str">
        <f>IF(Table1[[#This Row],[Name of Employee]]="","",Table1[[#This Row],[Name of Employee]])</f>
        <v>S</v>
      </c>
      <c r="C131" s="29" t="str">
        <f>IF(IF(Master!T131="","",Master!T131)=0,"",IF(Master!T131="","",Master!T131))</f>
        <v/>
      </c>
      <c r="D131" s="17"/>
      <c r="E131" s="17">
        <v>50000</v>
      </c>
      <c r="F131" s="17"/>
      <c r="G131" s="17"/>
      <c r="H131" s="29">
        <f t="shared" si="24"/>
        <v>-50000</v>
      </c>
      <c r="I131" s="17"/>
      <c r="J131" s="42" t="str">
        <f t="shared" si="25"/>
        <v/>
      </c>
      <c r="K131" s="17"/>
      <c r="L131" s="17"/>
      <c r="M131" s="29">
        <f t="shared" si="26"/>
        <v>-50000</v>
      </c>
      <c r="N131" s="29">
        <f t="shared" si="27"/>
        <v>0</v>
      </c>
      <c r="O131" s="29">
        <f t="shared" si="28"/>
        <v>0</v>
      </c>
      <c r="P131" s="29">
        <f t="shared" si="29"/>
        <v>0</v>
      </c>
      <c r="Q131" s="29">
        <f t="shared" si="30"/>
        <v>0</v>
      </c>
      <c r="R131" s="19"/>
      <c r="S131" s="26"/>
      <c r="T131" s="26">
        <f t="shared" si="31"/>
        <v>0</v>
      </c>
      <c r="U131" s="26">
        <f t="shared" si="32"/>
        <v>0</v>
      </c>
      <c r="V131" s="26">
        <f>Master!S131</f>
        <v>0</v>
      </c>
      <c r="W131" s="26">
        <f t="shared" si="33"/>
        <v>0</v>
      </c>
      <c r="X131" s="26">
        <f t="shared" si="34"/>
        <v>0</v>
      </c>
      <c r="Y131" s="26">
        <f t="shared" si="35"/>
        <v>0</v>
      </c>
      <c r="Z131" s="26">
        <f t="shared" si="36"/>
        <v>0</v>
      </c>
      <c r="AA131" s="26">
        <f t="shared" si="37"/>
        <v>0</v>
      </c>
      <c r="AB131" s="26">
        <f t="shared" si="38"/>
        <v>0</v>
      </c>
      <c r="AC131" s="26">
        <f t="shared" si="39"/>
        <v>0</v>
      </c>
      <c r="AD131" s="26">
        <f t="shared" si="40"/>
        <v>0</v>
      </c>
      <c r="AE131" s="26">
        <f t="shared" si="41"/>
        <v>0</v>
      </c>
      <c r="AF131" s="26">
        <f t="shared" si="42"/>
        <v>0</v>
      </c>
      <c r="AG131" s="26">
        <f t="shared" si="43"/>
        <v>0</v>
      </c>
      <c r="AH131" s="26">
        <f t="shared" si="44"/>
        <v>0</v>
      </c>
      <c r="AI131" s="26"/>
      <c r="AJ131" s="1">
        <f t="shared" si="45"/>
        <v>0</v>
      </c>
      <c r="AK131" s="1">
        <f t="shared" si="46"/>
        <v>0</v>
      </c>
      <c r="AL131" s="1">
        <f t="shared" si="47"/>
        <v>0</v>
      </c>
    </row>
    <row r="132" spans="1:38" ht="20.100000000000001" customHeight="1" x14ac:dyDescent="0.25">
      <c r="A132" s="29">
        <f>IF(Table1[[#This Row],[Sr.No.]]="","",Table1[[#This Row],[Sr.No.]])</f>
        <v>127</v>
      </c>
      <c r="B132" s="30" t="str">
        <f>IF(Table1[[#This Row],[Name of Employee]]="","",Table1[[#This Row],[Name of Employee]])</f>
        <v>T</v>
      </c>
      <c r="C132" s="29" t="str">
        <f>IF(IF(Master!T132="","",Master!T132)=0,"",IF(Master!T132="","",Master!T132))</f>
        <v/>
      </c>
      <c r="D132" s="17"/>
      <c r="E132" s="17">
        <v>50000</v>
      </c>
      <c r="F132" s="17"/>
      <c r="G132" s="17"/>
      <c r="H132" s="29">
        <f t="shared" si="24"/>
        <v>-50000</v>
      </c>
      <c r="I132" s="17"/>
      <c r="J132" s="42" t="str">
        <f t="shared" si="25"/>
        <v/>
      </c>
      <c r="K132" s="17"/>
      <c r="L132" s="17"/>
      <c r="M132" s="29">
        <f t="shared" si="26"/>
        <v>-50000</v>
      </c>
      <c r="N132" s="29">
        <f t="shared" si="27"/>
        <v>0</v>
      </c>
      <c r="O132" s="29">
        <f t="shared" si="28"/>
        <v>0</v>
      </c>
      <c r="P132" s="29">
        <f t="shared" si="29"/>
        <v>0</v>
      </c>
      <c r="Q132" s="29">
        <f t="shared" si="30"/>
        <v>0</v>
      </c>
      <c r="R132" s="19"/>
      <c r="S132" s="26"/>
      <c r="T132" s="26">
        <f t="shared" si="31"/>
        <v>0</v>
      </c>
      <c r="U132" s="26">
        <f t="shared" si="32"/>
        <v>0</v>
      </c>
      <c r="V132" s="26">
        <f>Master!S132</f>
        <v>0</v>
      </c>
      <c r="W132" s="26">
        <f t="shared" si="33"/>
        <v>0</v>
      </c>
      <c r="X132" s="26">
        <f t="shared" si="34"/>
        <v>0</v>
      </c>
      <c r="Y132" s="26">
        <f t="shared" si="35"/>
        <v>0</v>
      </c>
      <c r="Z132" s="26">
        <f t="shared" si="36"/>
        <v>0</v>
      </c>
      <c r="AA132" s="26">
        <f t="shared" si="37"/>
        <v>0</v>
      </c>
      <c r="AB132" s="26">
        <f t="shared" si="38"/>
        <v>0</v>
      </c>
      <c r="AC132" s="26">
        <f t="shared" si="39"/>
        <v>0</v>
      </c>
      <c r="AD132" s="26">
        <f t="shared" si="40"/>
        <v>0</v>
      </c>
      <c r="AE132" s="26">
        <f t="shared" si="41"/>
        <v>0</v>
      </c>
      <c r="AF132" s="26">
        <f t="shared" si="42"/>
        <v>0</v>
      </c>
      <c r="AG132" s="26">
        <f t="shared" si="43"/>
        <v>0</v>
      </c>
      <c r="AH132" s="26">
        <f t="shared" si="44"/>
        <v>0</v>
      </c>
      <c r="AI132" s="26"/>
      <c r="AJ132" s="1">
        <f t="shared" si="45"/>
        <v>0</v>
      </c>
      <c r="AK132" s="1">
        <f t="shared" si="46"/>
        <v>0</v>
      </c>
      <c r="AL132" s="1">
        <f t="shared" si="47"/>
        <v>0</v>
      </c>
    </row>
    <row r="133" spans="1:38" ht="20.100000000000001" customHeight="1" x14ac:dyDescent="0.25">
      <c r="A133" s="29">
        <f>IF(Table1[[#This Row],[Sr.No.]]="","",Table1[[#This Row],[Sr.No.]])</f>
        <v>128</v>
      </c>
      <c r="B133" s="30" t="str">
        <f>IF(Table1[[#This Row],[Name of Employee]]="","",Table1[[#This Row],[Name of Employee]])</f>
        <v>U</v>
      </c>
      <c r="C133" s="29" t="str">
        <f>IF(IF(Master!T133="","",Master!T133)=0,"",IF(Master!T133="","",Master!T133))</f>
        <v/>
      </c>
      <c r="D133" s="17"/>
      <c r="E133" s="17">
        <v>50000</v>
      </c>
      <c r="F133" s="17"/>
      <c r="G133" s="17"/>
      <c r="H133" s="29">
        <f t="shared" si="24"/>
        <v>-50000</v>
      </c>
      <c r="I133" s="17"/>
      <c r="J133" s="42" t="str">
        <f t="shared" si="25"/>
        <v/>
      </c>
      <c r="K133" s="17"/>
      <c r="L133" s="17"/>
      <c r="M133" s="29">
        <f t="shared" si="26"/>
        <v>-50000</v>
      </c>
      <c r="N133" s="29">
        <f t="shared" si="27"/>
        <v>0</v>
      </c>
      <c r="O133" s="29">
        <f t="shared" si="28"/>
        <v>0</v>
      </c>
      <c r="P133" s="29">
        <f t="shared" si="29"/>
        <v>0</v>
      </c>
      <c r="Q133" s="29">
        <f t="shared" si="30"/>
        <v>0</v>
      </c>
      <c r="R133" s="19"/>
      <c r="S133" s="26"/>
      <c r="T133" s="26">
        <f t="shared" si="31"/>
        <v>0</v>
      </c>
      <c r="U133" s="26">
        <f t="shared" si="32"/>
        <v>0</v>
      </c>
      <c r="V133" s="26">
        <f>Master!S133</f>
        <v>0</v>
      </c>
      <c r="W133" s="26">
        <f t="shared" si="33"/>
        <v>0</v>
      </c>
      <c r="X133" s="26">
        <f t="shared" si="34"/>
        <v>0</v>
      </c>
      <c r="Y133" s="26">
        <f t="shared" si="35"/>
        <v>0</v>
      </c>
      <c r="Z133" s="26">
        <f t="shared" si="36"/>
        <v>0</v>
      </c>
      <c r="AA133" s="26">
        <f t="shared" si="37"/>
        <v>0</v>
      </c>
      <c r="AB133" s="26">
        <f t="shared" si="38"/>
        <v>0</v>
      </c>
      <c r="AC133" s="26">
        <f t="shared" si="39"/>
        <v>0</v>
      </c>
      <c r="AD133" s="26">
        <f t="shared" si="40"/>
        <v>0</v>
      </c>
      <c r="AE133" s="26">
        <f t="shared" si="41"/>
        <v>0</v>
      </c>
      <c r="AF133" s="26">
        <f t="shared" si="42"/>
        <v>0</v>
      </c>
      <c r="AG133" s="26">
        <f t="shared" si="43"/>
        <v>0</v>
      </c>
      <c r="AH133" s="26">
        <f t="shared" si="44"/>
        <v>0</v>
      </c>
      <c r="AI133" s="26"/>
      <c r="AJ133" s="1">
        <f t="shared" si="45"/>
        <v>0</v>
      </c>
      <c r="AK133" s="1">
        <f t="shared" si="46"/>
        <v>0</v>
      </c>
      <c r="AL133" s="1">
        <f t="shared" si="47"/>
        <v>0</v>
      </c>
    </row>
    <row r="134" spans="1:38" ht="20.100000000000001" customHeight="1" x14ac:dyDescent="0.25">
      <c r="A134" s="29">
        <f>IF(Table1[[#This Row],[Sr.No.]]="","",Table1[[#This Row],[Sr.No.]])</f>
        <v>129</v>
      </c>
      <c r="B134" s="30" t="str">
        <f>IF(Table1[[#This Row],[Name of Employee]]="","",Table1[[#This Row],[Name of Employee]])</f>
        <v>V</v>
      </c>
      <c r="C134" s="29" t="str">
        <f>IF(IF(Master!T134="","",Master!T134)=0,"",IF(Master!T134="","",Master!T134))</f>
        <v/>
      </c>
      <c r="D134" s="17"/>
      <c r="E134" s="17">
        <v>50000</v>
      </c>
      <c r="F134" s="17"/>
      <c r="G134" s="17"/>
      <c r="H134" s="29">
        <f t="shared" si="24"/>
        <v>-50000</v>
      </c>
      <c r="I134" s="17"/>
      <c r="J134" s="42" t="str">
        <f t="shared" si="25"/>
        <v/>
      </c>
      <c r="K134" s="17"/>
      <c r="L134" s="17"/>
      <c r="M134" s="29">
        <f t="shared" si="26"/>
        <v>-50000</v>
      </c>
      <c r="N134" s="29">
        <f t="shared" si="27"/>
        <v>0</v>
      </c>
      <c r="O134" s="29">
        <f t="shared" si="28"/>
        <v>0</v>
      </c>
      <c r="P134" s="29">
        <f t="shared" si="29"/>
        <v>0</v>
      </c>
      <c r="Q134" s="29">
        <f t="shared" si="30"/>
        <v>0</v>
      </c>
      <c r="R134" s="19"/>
      <c r="S134" s="26"/>
      <c r="T134" s="26">
        <f t="shared" si="31"/>
        <v>0</v>
      </c>
      <c r="U134" s="26">
        <f t="shared" si="32"/>
        <v>0</v>
      </c>
      <c r="V134" s="26">
        <f>Master!S134</f>
        <v>0</v>
      </c>
      <c r="W134" s="26">
        <f t="shared" si="33"/>
        <v>0</v>
      </c>
      <c r="X134" s="26">
        <f t="shared" si="34"/>
        <v>0</v>
      </c>
      <c r="Y134" s="26">
        <f t="shared" si="35"/>
        <v>0</v>
      </c>
      <c r="Z134" s="26">
        <f t="shared" si="36"/>
        <v>0</v>
      </c>
      <c r="AA134" s="26">
        <f t="shared" si="37"/>
        <v>0</v>
      </c>
      <c r="AB134" s="26">
        <f t="shared" si="38"/>
        <v>0</v>
      </c>
      <c r="AC134" s="26">
        <f t="shared" si="39"/>
        <v>0</v>
      </c>
      <c r="AD134" s="26">
        <f t="shared" si="40"/>
        <v>0</v>
      </c>
      <c r="AE134" s="26">
        <f t="shared" si="41"/>
        <v>0</v>
      </c>
      <c r="AF134" s="26">
        <f t="shared" si="42"/>
        <v>0</v>
      </c>
      <c r="AG134" s="26">
        <f t="shared" si="43"/>
        <v>0</v>
      </c>
      <c r="AH134" s="26">
        <f t="shared" si="44"/>
        <v>0</v>
      </c>
      <c r="AI134" s="26"/>
      <c r="AJ134" s="1">
        <f t="shared" si="45"/>
        <v>0</v>
      </c>
      <c r="AK134" s="1">
        <f t="shared" si="46"/>
        <v>0</v>
      </c>
      <c r="AL134" s="1">
        <f t="shared" si="47"/>
        <v>0</v>
      </c>
    </row>
    <row r="135" spans="1:38" ht="20.100000000000001" customHeight="1" x14ac:dyDescent="0.25">
      <c r="A135" s="29">
        <f>IF(Table1[[#This Row],[Sr.No.]]="","",Table1[[#This Row],[Sr.No.]])</f>
        <v>130</v>
      </c>
      <c r="B135" s="30" t="str">
        <f>IF(Table1[[#This Row],[Name of Employee]]="","",Table1[[#This Row],[Name of Employee]])</f>
        <v>W</v>
      </c>
      <c r="C135" s="29" t="str">
        <f>IF(IF(Master!T135="","",Master!T135)=0,"",IF(Master!T135="","",Master!T135))</f>
        <v/>
      </c>
      <c r="D135" s="17"/>
      <c r="E135" s="17">
        <v>50000</v>
      </c>
      <c r="F135" s="17"/>
      <c r="G135" s="17"/>
      <c r="H135" s="29">
        <f t="shared" ref="H135:H198" si="48">SUM(C135,G135)-SUM(D135:F135)</f>
        <v>-50000</v>
      </c>
      <c r="I135" s="17"/>
      <c r="J135" s="42" t="str">
        <f t="shared" ref="J135:J198" si="49">IF(V135=0,"",V135)</f>
        <v/>
      </c>
      <c r="K135" s="17"/>
      <c r="L135" s="17"/>
      <c r="M135" s="29">
        <f t="shared" ref="M135:M198" si="50">ROUND(H135-SUM(I135:L135),-1)</f>
        <v>-50000</v>
      </c>
      <c r="N135" s="29">
        <f t="shared" ref="N135:N198" si="51">SUM(AJ135:AL135)</f>
        <v>0</v>
      </c>
      <c r="O135" s="29">
        <f t="shared" ref="O135:O198" si="52">IF(M135&gt;500000,0,IF(AJ135&lt;12501,AJ135,12500))</f>
        <v>0</v>
      </c>
      <c r="P135" s="29">
        <f t="shared" ref="P135:P198" si="53">N135-O135</f>
        <v>0</v>
      </c>
      <c r="Q135" s="29">
        <f t="shared" ref="Q135:Q198" si="54">ROUND(P135*0.04,0)</f>
        <v>0</v>
      </c>
      <c r="R135" s="19"/>
      <c r="S135" s="26"/>
      <c r="T135" s="26">
        <f t="shared" ref="T135:T198" si="55">SUM(P135:Q135)</f>
        <v>0</v>
      </c>
      <c r="U135" s="26">
        <f t="shared" ref="U135:U198" si="56">SUM(C135,G135)-D135</f>
        <v>0</v>
      </c>
      <c r="V135" s="26">
        <f>Master!S135</f>
        <v>0</v>
      </c>
      <c r="W135" s="26">
        <f t="shared" ref="W135:W198" si="57">ROUND(U135-V135,-1)</f>
        <v>0</v>
      </c>
      <c r="X135" s="26">
        <f t="shared" ref="X135:X198" si="58">ROUND(IF(U130="NO",IF(W135&lt;250001,0,IF(W135&gt;500000,12500,((W135-250000)*0.05))),IF(W135&lt;300001,0,IF(W135&gt;500000,10000,((W135-300000)*0.05)))),0)</f>
        <v>0</v>
      </c>
      <c r="Y135" s="26">
        <f t="shared" ref="Y135:Y198" si="59">IF(W135&lt;500001,0,IF(W135&gt;750000,25000,((W135-500000)*0.1)))</f>
        <v>0</v>
      </c>
      <c r="Z135" s="26">
        <f t="shared" ref="Z135:Z198" si="60">IF(W135&lt;750001,0,IF(W135&gt;1000000,37500,((W135-750000)*0.15)))</f>
        <v>0</v>
      </c>
      <c r="AA135" s="26">
        <f t="shared" ref="AA135:AA198" si="61">IF(W135&lt;1000001,0,IF(W135&gt;1250000,50000,((W135-1000000)*0.2)))</f>
        <v>0</v>
      </c>
      <c r="AB135" s="26">
        <f t="shared" ref="AB135:AB198" si="62">IF(W135&lt;1250001,0,IF(W135&gt;1500000,62500,((W135-1250000)*0.25)))</f>
        <v>0</v>
      </c>
      <c r="AC135" s="26">
        <f t="shared" ref="AC135:AC198" si="63">IF(W135&lt;1500001,0,(W135-1500000)*0.3)</f>
        <v>0</v>
      </c>
      <c r="AD135" s="26">
        <f t="shared" ref="AD135:AD198" si="64">SUM(X135:AC135)</f>
        <v>0</v>
      </c>
      <c r="AE135" s="26">
        <f t="shared" ref="AE135:AE198" si="65">IF(W135&gt;500000,0,IF(X135&lt;12501,X135,12500))</f>
        <v>0</v>
      </c>
      <c r="AF135" s="26">
        <f t="shared" ref="AF135:AF198" si="66">AD135-AE135</f>
        <v>0</v>
      </c>
      <c r="AG135" s="26">
        <f t="shared" ref="AG135:AG198" si="67">ROUND(AF135*0.04,0)</f>
        <v>0</v>
      </c>
      <c r="AH135" s="26">
        <f t="shared" ref="AH135:AH198" si="68">SUM(AF135:AG135)</f>
        <v>0</v>
      </c>
      <c r="AI135" s="26"/>
      <c r="AJ135" s="1">
        <f t="shared" ref="AJ135:AJ198" si="69">ROUND(IF(M135&lt;250001,0,IF(M135&gt;500000,12500,((M135-250000)*0.05))),IF(M135&lt;300001,0,IF(M135&gt;500000,10000,((M135-300000)*0.05))))</f>
        <v>0</v>
      </c>
      <c r="AK135" s="1">
        <f t="shared" ref="AK135:AK198" si="70">IF(M135&lt;500001,0,IF(M135&gt;1000000,100000,((M135-500000)*0.2)))</f>
        <v>0</v>
      </c>
      <c r="AL135" s="1">
        <f t="shared" ref="AL135:AL198" si="71">IF(M135&lt;1000001,0,((M135-1000000)*0.3))</f>
        <v>0</v>
      </c>
    </row>
    <row r="136" spans="1:38" ht="20.100000000000001" customHeight="1" x14ac:dyDescent="0.25">
      <c r="A136" s="29">
        <f>IF(Table1[[#This Row],[Sr.No.]]="","",Table1[[#This Row],[Sr.No.]])</f>
        <v>131</v>
      </c>
      <c r="B136" s="30" t="str">
        <f>IF(Table1[[#This Row],[Name of Employee]]="","",Table1[[#This Row],[Name of Employee]])</f>
        <v>X</v>
      </c>
      <c r="C136" s="29" t="str">
        <f>IF(IF(Master!T136="","",Master!T136)=0,"",IF(Master!T136="","",Master!T136))</f>
        <v/>
      </c>
      <c r="D136" s="17"/>
      <c r="E136" s="17">
        <v>50000</v>
      </c>
      <c r="F136" s="17"/>
      <c r="G136" s="17"/>
      <c r="H136" s="29">
        <f t="shared" si="48"/>
        <v>-50000</v>
      </c>
      <c r="I136" s="17"/>
      <c r="J136" s="42" t="str">
        <f t="shared" si="49"/>
        <v/>
      </c>
      <c r="K136" s="17"/>
      <c r="L136" s="17"/>
      <c r="M136" s="29">
        <f t="shared" si="50"/>
        <v>-50000</v>
      </c>
      <c r="N136" s="29">
        <f t="shared" si="51"/>
        <v>0</v>
      </c>
      <c r="O136" s="29">
        <f t="shared" si="52"/>
        <v>0</v>
      </c>
      <c r="P136" s="29">
        <f t="shared" si="53"/>
        <v>0</v>
      </c>
      <c r="Q136" s="29">
        <f t="shared" si="54"/>
        <v>0</v>
      </c>
      <c r="R136" s="19"/>
      <c r="S136" s="26"/>
      <c r="T136" s="26">
        <f t="shared" si="55"/>
        <v>0</v>
      </c>
      <c r="U136" s="26">
        <f t="shared" si="56"/>
        <v>0</v>
      </c>
      <c r="V136" s="26">
        <f>Master!S136</f>
        <v>0</v>
      </c>
      <c r="W136" s="26">
        <f t="shared" si="57"/>
        <v>0</v>
      </c>
      <c r="X136" s="26">
        <f t="shared" si="58"/>
        <v>0</v>
      </c>
      <c r="Y136" s="26">
        <f t="shared" si="59"/>
        <v>0</v>
      </c>
      <c r="Z136" s="26">
        <f t="shared" si="60"/>
        <v>0</v>
      </c>
      <c r="AA136" s="26">
        <f t="shared" si="61"/>
        <v>0</v>
      </c>
      <c r="AB136" s="26">
        <f t="shared" si="62"/>
        <v>0</v>
      </c>
      <c r="AC136" s="26">
        <f t="shared" si="63"/>
        <v>0</v>
      </c>
      <c r="AD136" s="26">
        <f t="shared" si="64"/>
        <v>0</v>
      </c>
      <c r="AE136" s="26">
        <f t="shared" si="65"/>
        <v>0</v>
      </c>
      <c r="AF136" s="26">
        <f t="shared" si="66"/>
        <v>0</v>
      </c>
      <c r="AG136" s="26">
        <f t="shared" si="67"/>
        <v>0</v>
      </c>
      <c r="AH136" s="26">
        <f t="shared" si="68"/>
        <v>0</v>
      </c>
      <c r="AI136" s="26"/>
      <c r="AJ136" s="1">
        <f t="shared" si="69"/>
        <v>0</v>
      </c>
      <c r="AK136" s="1">
        <f t="shared" si="70"/>
        <v>0</v>
      </c>
      <c r="AL136" s="1">
        <f t="shared" si="71"/>
        <v>0</v>
      </c>
    </row>
    <row r="137" spans="1:38" ht="20.100000000000001" customHeight="1" x14ac:dyDescent="0.25">
      <c r="A137" s="29">
        <f>IF(Table1[[#This Row],[Sr.No.]]="","",Table1[[#This Row],[Sr.No.]])</f>
        <v>132</v>
      </c>
      <c r="B137" s="30" t="str">
        <f>IF(Table1[[#This Row],[Name of Employee]]="","",Table1[[#This Row],[Name of Employee]])</f>
        <v>Y</v>
      </c>
      <c r="C137" s="29" t="str">
        <f>IF(IF(Master!T137="","",Master!T137)=0,"",IF(Master!T137="","",Master!T137))</f>
        <v/>
      </c>
      <c r="D137" s="17"/>
      <c r="E137" s="17">
        <v>50000</v>
      </c>
      <c r="F137" s="17"/>
      <c r="G137" s="17"/>
      <c r="H137" s="29">
        <f t="shared" si="48"/>
        <v>-50000</v>
      </c>
      <c r="I137" s="17"/>
      <c r="J137" s="42" t="str">
        <f t="shared" si="49"/>
        <v/>
      </c>
      <c r="K137" s="17"/>
      <c r="L137" s="17"/>
      <c r="M137" s="29">
        <f t="shared" si="50"/>
        <v>-50000</v>
      </c>
      <c r="N137" s="29">
        <f t="shared" si="51"/>
        <v>0</v>
      </c>
      <c r="O137" s="29">
        <f t="shared" si="52"/>
        <v>0</v>
      </c>
      <c r="P137" s="29">
        <f t="shared" si="53"/>
        <v>0</v>
      </c>
      <c r="Q137" s="29">
        <f t="shared" si="54"/>
        <v>0</v>
      </c>
      <c r="R137" s="19"/>
      <c r="S137" s="26"/>
      <c r="T137" s="26">
        <f t="shared" si="55"/>
        <v>0</v>
      </c>
      <c r="U137" s="26">
        <f t="shared" si="56"/>
        <v>0</v>
      </c>
      <c r="V137" s="26">
        <f>Master!S137</f>
        <v>0</v>
      </c>
      <c r="W137" s="26">
        <f t="shared" si="57"/>
        <v>0</v>
      </c>
      <c r="X137" s="26">
        <f t="shared" si="58"/>
        <v>0</v>
      </c>
      <c r="Y137" s="26">
        <f t="shared" si="59"/>
        <v>0</v>
      </c>
      <c r="Z137" s="26">
        <f t="shared" si="60"/>
        <v>0</v>
      </c>
      <c r="AA137" s="26">
        <f t="shared" si="61"/>
        <v>0</v>
      </c>
      <c r="AB137" s="26">
        <f t="shared" si="62"/>
        <v>0</v>
      </c>
      <c r="AC137" s="26">
        <f t="shared" si="63"/>
        <v>0</v>
      </c>
      <c r="AD137" s="26">
        <f t="shared" si="64"/>
        <v>0</v>
      </c>
      <c r="AE137" s="26">
        <f t="shared" si="65"/>
        <v>0</v>
      </c>
      <c r="AF137" s="26">
        <f t="shared" si="66"/>
        <v>0</v>
      </c>
      <c r="AG137" s="26">
        <f t="shared" si="67"/>
        <v>0</v>
      </c>
      <c r="AH137" s="26">
        <f t="shared" si="68"/>
        <v>0</v>
      </c>
      <c r="AI137" s="26"/>
      <c r="AJ137" s="1">
        <f t="shared" si="69"/>
        <v>0</v>
      </c>
      <c r="AK137" s="1">
        <f t="shared" si="70"/>
        <v>0</v>
      </c>
      <c r="AL137" s="1">
        <f t="shared" si="71"/>
        <v>0</v>
      </c>
    </row>
    <row r="138" spans="1:38" ht="20.100000000000001" customHeight="1" x14ac:dyDescent="0.25">
      <c r="A138" s="29">
        <f>IF(Table1[[#This Row],[Sr.No.]]="","",Table1[[#This Row],[Sr.No.]])</f>
        <v>133</v>
      </c>
      <c r="B138" s="30" t="str">
        <f>IF(Table1[[#This Row],[Name of Employee]]="","",Table1[[#This Row],[Name of Employee]])</f>
        <v>Z</v>
      </c>
      <c r="C138" s="29" t="str">
        <f>IF(IF(Master!T138="","",Master!T138)=0,"",IF(Master!T138="","",Master!T138))</f>
        <v/>
      </c>
      <c r="D138" s="17"/>
      <c r="E138" s="17">
        <v>50000</v>
      </c>
      <c r="F138" s="17"/>
      <c r="G138" s="17"/>
      <c r="H138" s="29">
        <f t="shared" si="48"/>
        <v>-50000</v>
      </c>
      <c r="I138" s="17"/>
      <c r="J138" s="42" t="str">
        <f t="shared" si="49"/>
        <v/>
      </c>
      <c r="K138" s="17"/>
      <c r="L138" s="17"/>
      <c r="M138" s="29">
        <f t="shared" si="50"/>
        <v>-50000</v>
      </c>
      <c r="N138" s="29">
        <f t="shared" si="51"/>
        <v>0</v>
      </c>
      <c r="O138" s="29">
        <f t="shared" si="52"/>
        <v>0</v>
      </c>
      <c r="P138" s="29">
        <f t="shared" si="53"/>
        <v>0</v>
      </c>
      <c r="Q138" s="29">
        <f t="shared" si="54"/>
        <v>0</v>
      </c>
      <c r="R138" s="19"/>
      <c r="S138" s="26"/>
      <c r="T138" s="26">
        <f t="shared" si="55"/>
        <v>0</v>
      </c>
      <c r="U138" s="26">
        <f t="shared" si="56"/>
        <v>0</v>
      </c>
      <c r="V138" s="26">
        <f>Master!S138</f>
        <v>0</v>
      </c>
      <c r="W138" s="26">
        <f t="shared" si="57"/>
        <v>0</v>
      </c>
      <c r="X138" s="26">
        <f t="shared" si="58"/>
        <v>0</v>
      </c>
      <c r="Y138" s="26">
        <f t="shared" si="59"/>
        <v>0</v>
      </c>
      <c r="Z138" s="26">
        <f t="shared" si="60"/>
        <v>0</v>
      </c>
      <c r="AA138" s="26">
        <f t="shared" si="61"/>
        <v>0</v>
      </c>
      <c r="AB138" s="26">
        <f t="shared" si="62"/>
        <v>0</v>
      </c>
      <c r="AC138" s="26">
        <f t="shared" si="63"/>
        <v>0</v>
      </c>
      <c r="AD138" s="26">
        <f t="shared" si="64"/>
        <v>0</v>
      </c>
      <c r="AE138" s="26">
        <f t="shared" si="65"/>
        <v>0</v>
      </c>
      <c r="AF138" s="26">
        <f t="shared" si="66"/>
        <v>0</v>
      </c>
      <c r="AG138" s="26">
        <f t="shared" si="67"/>
        <v>0</v>
      </c>
      <c r="AH138" s="26">
        <f t="shared" si="68"/>
        <v>0</v>
      </c>
      <c r="AI138" s="26"/>
      <c r="AJ138" s="1">
        <f t="shared" si="69"/>
        <v>0</v>
      </c>
      <c r="AK138" s="1">
        <f t="shared" si="70"/>
        <v>0</v>
      </c>
      <c r="AL138" s="1">
        <f t="shared" si="71"/>
        <v>0</v>
      </c>
    </row>
    <row r="139" spans="1:38" ht="20.100000000000001" customHeight="1" x14ac:dyDescent="0.25">
      <c r="A139" s="29">
        <f>IF(Table1[[#This Row],[Sr.No.]]="","",Table1[[#This Row],[Sr.No.]])</f>
        <v>134</v>
      </c>
      <c r="B139" s="30" t="str">
        <f>IF(Table1[[#This Row],[Name of Employee]]="","",Table1[[#This Row],[Name of Employee]])</f>
        <v>A</v>
      </c>
      <c r="C139" s="29" t="str">
        <f>IF(IF(Master!T139="","",Master!T139)=0,"",IF(Master!T139="","",Master!T139))</f>
        <v/>
      </c>
      <c r="D139" s="17"/>
      <c r="E139" s="17">
        <v>50000</v>
      </c>
      <c r="F139" s="17"/>
      <c r="G139" s="17"/>
      <c r="H139" s="29">
        <f t="shared" si="48"/>
        <v>-50000</v>
      </c>
      <c r="I139" s="17"/>
      <c r="J139" s="42" t="str">
        <f t="shared" si="49"/>
        <v/>
      </c>
      <c r="K139" s="17"/>
      <c r="L139" s="17"/>
      <c r="M139" s="29">
        <f t="shared" si="50"/>
        <v>-50000</v>
      </c>
      <c r="N139" s="29">
        <f t="shared" si="51"/>
        <v>0</v>
      </c>
      <c r="O139" s="29">
        <f t="shared" si="52"/>
        <v>0</v>
      </c>
      <c r="P139" s="29">
        <f t="shared" si="53"/>
        <v>0</v>
      </c>
      <c r="Q139" s="29">
        <f t="shared" si="54"/>
        <v>0</v>
      </c>
      <c r="R139" s="19"/>
      <c r="S139" s="26"/>
      <c r="T139" s="26">
        <f t="shared" si="55"/>
        <v>0</v>
      </c>
      <c r="U139" s="26">
        <f t="shared" si="56"/>
        <v>0</v>
      </c>
      <c r="V139" s="26">
        <f>Master!S139</f>
        <v>0</v>
      </c>
      <c r="W139" s="26">
        <f t="shared" si="57"/>
        <v>0</v>
      </c>
      <c r="X139" s="26">
        <f t="shared" si="58"/>
        <v>0</v>
      </c>
      <c r="Y139" s="26">
        <f t="shared" si="59"/>
        <v>0</v>
      </c>
      <c r="Z139" s="26">
        <f t="shared" si="60"/>
        <v>0</v>
      </c>
      <c r="AA139" s="26">
        <f t="shared" si="61"/>
        <v>0</v>
      </c>
      <c r="AB139" s="26">
        <f t="shared" si="62"/>
        <v>0</v>
      </c>
      <c r="AC139" s="26">
        <f t="shared" si="63"/>
        <v>0</v>
      </c>
      <c r="AD139" s="26">
        <f t="shared" si="64"/>
        <v>0</v>
      </c>
      <c r="AE139" s="26">
        <f t="shared" si="65"/>
        <v>0</v>
      </c>
      <c r="AF139" s="26">
        <f t="shared" si="66"/>
        <v>0</v>
      </c>
      <c r="AG139" s="26">
        <f t="shared" si="67"/>
        <v>0</v>
      </c>
      <c r="AH139" s="26">
        <f t="shared" si="68"/>
        <v>0</v>
      </c>
      <c r="AI139" s="26"/>
      <c r="AJ139" s="1">
        <f t="shared" si="69"/>
        <v>0</v>
      </c>
      <c r="AK139" s="1">
        <f t="shared" si="70"/>
        <v>0</v>
      </c>
      <c r="AL139" s="1">
        <f t="shared" si="71"/>
        <v>0</v>
      </c>
    </row>
    <row r="140" spans="1:38" ht="20.100000000000001" customHeight="1" x14ac:dyDescent="0.25">
      <c r="A140" s="29">
        <f>IF(Table1[[#This Row],[Sr.No.]]="","",Table1[[#This Row],[Sr.No.]])</f>
        <v>135</v>
      </c>
      <c r="B140" s="30" t="str">
        <f>IF(Table1[[#This Row],[Name of Employee]]="","",Table1[[#This Row],[Name of Employee]])</f>
        <v>B</v>
      </c>
      <c r="C140" s="29" t="str">
        <f>IF(IF(Master!T140="","",Master!T140)=0,"",IF(Master!T140="","",Master!T140))</f>
        <v/>
      </c>
      <c r="D140" s="17"/>
      <c r="E140" s="17">
        <v>50000</v>
      </c>
      <c r="F140" s="17"/>
      <c r="G140" s="17"/>
      <c r="H140" s="29">
        <f t="shared" si="48"/>
        <v>-50000</v>
      </c>
      <c r="I140" s="17"/>
      <c r="J140" s="42" t="str">
        <f t="shared" si="49"/>
        <v/>
      </c>
      <c r="K140" s="17"/>
      <c r="L140" s="17"/>
      <c r="M140" s="29">
        <f t="shared" si="50"/>
        <v>-50000</v>
      </c>
      <c r="N140" s="29">
        <f t="shared" si="51"/>
        <v>0</v>
      </c>
      <c r="O140" s="29">
        <f t="shared" si="52"/>
        <v>0</v>
      </c>
      <c r="P140" s="29">
        <f t="shared" si="53"/>
        <v>0</v>
      </c>
      <c r="Q140" s="29">
        <f t="shared" si="54"/>
        <v>0</v>
      </c>
      <c r="R140" s="19"/>
      <c r="S140" s="26"/>
      <c r="T140" s="26">
        <f t="shared" si="55"/>
        <v>0</v>
      </c>
      <c r="U140" s="26">
        <f t="shared" si="56"/>
        <v>0</v>
      </c>
      <c r="V140" s="26">
        <f>Master!S140</f>
        <v>0</v>
      </c>
      <c r="W140" s="26">
        <f t="shared" si="57"/>
        <v>0</v>
      </c>
      <c r="X140" s="26">
        <f t="shared" si="58"/>
        <v>0</v>
      </c>
      <c r="Y140" s="26">
        <f t="shared" si="59"/>
        <v>0</v>
      </c>
      <c r="Z140" s="26">
        <f t="shared" si="60"/>
        <v>0</v>
      </c>
      <c r="AA140" s="26">
        <f t="shared" si="61"/>
        <v>0</v>
      </c>
      <c r="AB140" s="26">
        <f t="shared" si="62"/>
        <v>0</v>
      </c>
      <c r="AC140" s="26">
        <f t="shared" si="63"/>
        <v>0</v>
      </c>
      <c r="AD140" s="26">
        <f t="shared" si="64"/>
        <v>0</v>
      </c>
      <c r="AE140" s="26">
        <f t="shared" si="65"/>
        <v>0</v>
      </c>
      <c r="AF140" s="26">
        <f t="shared" si="66"/>
        <v>0</v>
      </c>
      <c r="AG140" s="26">
        <f t="shared" si="67"/>
        <v>0</v>
      </c>
      <c r="AH140" s="26">
        <f t="shared" si="68"/>
        <v>0</v>
      </c>
      <c r="AI140" s="26"/>
      <c r="AJ140" s="1">
        <f t="shared" si="69"/>
        <v>0</v>
      </c>
      <c r="AK140" s="1">
        <f t="shared" si="70"/>
        <v>0</v>
      </c>
      <c r="AL140" s="1">
        <f t="shared" si="71"/>
        <v>0</v>
      </c>
    </row>
    <row r="141" spans="1:38" ht="20.100000000000001" customHeight="1" x14ac:dyDescent="0.25">
      <c r="A141" s="29">
        <f>IF(Table1[[#This Row],[Sr.No.]]="","",Table1[[#This Row],[Sr.No.]])</f>
        <v>136</v>
      </c>
      <c r="B141" s="30" t="str">
        <f>IF(Table1[[#This Row],[Name of Employee]]="","",Table1[[#This Row],[Name of Employee]])</f>
        <v>C</v>
      </c>
      <c r="C141" s="29" t="str">
        <f>IF(IF(Master!T141="","",Master!T141)=0,"",IF(Master!T141="","",Master!T141))</f>
        <v/>
      </c>
      <c r="D141" s="17"/>
      <c r="E141" s="17">
        <v>50000</v>
      </c>
      <c r="F141" s="17"/>
      <c r="G141" s="17"/>
      <c r="H141" s="29">
        <f t="shared" si="48"/>
        <v>-50000</v>
      </c>
      <c r="I141" s="17"/>
      <c r="J141" s="42" t="str">
        <f t="shared" si="49"/>
        <v/>
      </c>
      <c r="K141" s="17"/>
      <c r="L141" s="17"/>
      <c r="M141" s="29">
        <f t="shared" si="50"/>
        <v>-50000</v>
      </c>
      <c r="N141" s="29">
        <f t="shared" si="51"/>
        <v>0</v>
      </c>
      <c r="O141" s="29">
        <f t="shared" si="52"/>
        <v>0</v>
      </c>
      <c r="P141" s="29">
        <f t="shared" si="53"/>
        <v>0</v>
      </c>
      <c r="Q141" s="29">
        <f t="shared" si="54"/>
        <v>0</v>
      </c>
      <c r="R141" s="19"/>
      <c r="S141" s="26"/>
      <c r="T141" s="26">
        <f t="shared" si="55"/>
        <v>0</v>
      </c>
      <c r="U141" s="26">
        <f t="shared" si="56"/>
        <v>0</v>
      </c>
      <c r="V141" s="26">
        <f>Master!S141</f>
        <v>0</v>
      </c>
      <c r="W141" s="26">
        <f t="shared" si="57"/>
        <v>0</v>
      </c>
      <c r="X141" s="26">
        <f t="shared" si="58"/>
        <v>0</v>
      </c>
      <c r="Y141" s="26">
        <f t="shared" si="59"/>
        <v>0</v>
      </c>
      <c r="Z141" s="26">
        <f t="shared" si="60"/>
        <v>0</v>
      </c>
      <c r="AA141" s="26">
        <f t="shared" si="61"/>
        <v>0</v>
      </c>
      <c r="AB141" s="26">
        <f t="shared" si="62"/>
        <v>0</v>
      </c>
      <c r="AC141" s="26">
        <f t="shared" si="63"/>
        <v>0</v>
      </c>
      <c r="AD141" s="26">
        <f t="shared" si="64"/>
        <v>0</v>
      </c>
      <c r="AE141" s="26">
        <f t="shared" si="65"/>
        <v>0</v>
      </c>
      <c r="AF141" s="26">
        <f t="shared" si="66"/>
        <v>0</v>
      </c>
      <c r="AG141" s="26">
        <f t="shared" si="67"/>
        <v>0</v>
      </c>
      <c r="AH141" s="26">
        <f t="shared" si="68"/>
        <v>0</v>
      </c>
      <c r="AI141" s="26"/>
      <c r="AJ141" s="1">
        <f t="shared" si="69"/>
        <v>0</v>
      </c>
      <c r="AK141" s="1">
        <f t="shared" si="70"/>
        <v>0</v>
      </c>
      <c r="AL141" s="1">
        <f t="shared" si="71"/>
        <v>0</v>
      </c>
    </row>
    <row r="142" spans="1:38" ht="20.100000000000001" customHeight="1" x14ac:dyDescent="0.25">
      <c r="A142" s="29">
        <f>IF(Table1[[#This Row],[Sr.No.]]="","",Table1[[#This Row],[Sr.No.]])</f>
        <v>137</v>
      </c>
      <c r="B142" s="30" t="str">
        <f>IF(Table1[[#This Row],[Name of Employee]]="","",Table1[[#This Row],[Name of Employee]])</f>
        <v>D</v>
      </c>
      <c r="C142" s="29" t="str">
        <f>IF(IF(Master!T142="","",Master!T142)=0,"",IF(Master!T142="","",Master!T142))</f>
        <v/>
      </c>
      <c r="D142" s="17"/>
      <c r="E142" s="17">
        <v>50000</v>
      </c>
      <c r="F142" s="17"/>
      <c r="G142" s="17"/>
      <c r="H142" s="29">
        <f t="shared" si="48"/>
        <v>-50000</v>
      </c>
      <c r="I142" s="17"/>
      <c r="J142" s="42" t="str">
        <f t="shared" si="49"/>
        <v/>
      </c>
      <c r="K142" s="17"/>
      <c r="L142" s="17"/>
      <c r="M142" s="29">
        <f t="shared" si="50"/>
        <v>-50000</v>
      </c>
      <c r="N142" s="29">
        <f t="shared" si="51"/>
        <v>0</v>
      </c>
      <c r="O142" s="29">
        <f t="shared" si="52"/>
        <v>0</v>
      </c>
      <c r="P142" s="29">
        <f t="shared" si="53"/>
        <v>0</v>
      </c>
      <c r="Q142" s="29">
        <f t="shared" si="54"/>
        <v>0</v>
      </c>
      <c r="R142" s="19"/>
      <c r="S142" s="26"/>
      <c r="T142" s="26">
        <f t="shared" si="55"/>
        <v>0</v>
      </c>
      <c r="U142" s="26">
        <f t="shared" si="56"/>
        <v>0</v>
      </c>
      <c r="V142" s="26">
        <f>Master!S142</f>
        <v>0</v>
      </c>
      <c r="W142" s="26">
        <f t="shared" si="57"/>
        <v>0</v>
      </c>
      <c r="X142" s="26">
        <f t="shared" si="58"/>
        <v>0</v>
      </c>
      <c r="Y142" s="26">
        <f t="shared" si="59"/>
        <v>0</v>
      </c>
      <c r="Z142" s="26">
        <f t="shared" si="60"/>
        <v>0</v>
      </c>
      <c r="AA142" s="26">
        <f t="shared" si="61"/>
        <v>0</v>
      </c>
      <c r="AB142" s="26">
        <f t="shared" si="62"/>
        <v>0</v>
      </c>
      <c r="AC142" s="26">
        <f t="shared" si="63"/>
        <v>0</v>
      </c>
      <c r="AD142" s="26">
        <f t="shared" si="64"/>
        <v>0</v>
      </c>
      <c r="AE142" s="26">
        <f t="shared" si="65"/>
        <v>0</v>
      </c>
      <c r="AF142" s="26">
        <f t="shared" si="66"/>
        <v>0</v>
      </c>
      <c r="AG142" s="26">
        <f t="shared" si="67"/>
        <v>0</v>
      </c>
      <c r="AH142" s="26">
        <f t="shared" si="68"/>
        <v>0</v>
      </c>
      <c r="AI142" s="26"/>
      <c r="AJ142" s="1">
        <f t="shared" si="69"/>
        <v>0</v>
      </c>
      <c r="AK142" s="1">
        <f t="shared" si="70"/>
        <v>0</v>
      </c>
      <c r="AL142" s="1">
        <f t="shared" si="71"/>
        <v>0</v>
      </c>
    </row>
    <row r="143" spans="1:38" ht="20.100000000000001" customHeight="1" x14ac:dyDescent="0.25">
      <c r="A143" s="29">
        <f>IF(Table1[[#This Row],[Sr.No.]]="","",Table1[[#This Row],[Sr.No.]])</f>
        <v>138</v>
      </c>
      <c r="B143" s="30" t="str">
        <f>IF(Table1[[#This Row],[Name of Employee]]="","",Table1[[#This Row],[Name of Employee]])</f>
        <v>E</v>
      </c>
      <c r="C143" s="29" t="str">
        <f>IF(IF(Master!T143="","",Master!T143)=0,"",IF(Master!T143="","",Master!T143))</f>
        <v/>
      </c>
      <c r="D143" s="17"/>
      <c r="E143" s="17">
        <v>50000</v>
      </c>
      <c r="F143" s="17"/>
      <c r="G143" s="17"/>
      <c r="H143" s="29">
        <f t="shared" si="48"/>
        <v>-50000</v>
      </c>
      <c r="I143" s="17"/>
      <c r="J143" s="42" t="str">
        <f t="shared" si="49"/>
        <v/>
      </c>
      <c r="K143" s="17"/>
      <c r="L143" s="17"/>
      <c r="M143" s="29">
        <f t="shared" si="50"/>
        <v>-50000</v>
      </c>
      <c r="N143" s="29">
        <f t="shared" si="51"/>
        <v>0</v>
      </c>
      <c r="O143" s="29">
        <f t="shared" si="52"/>
        <v>0</v>
      </c>
      <c r="P143" s="29">
        <f t="shared" si="53"/>
        <v>0</v>
      </c>
      <c r="Q143" s="29">
        <f t="shared" si="54"/>
        <v>0</v>
      </c>
      <c r="R143" s="19"/>
      <c r="S143" s="26"/>
      <c r="T143" s="26">
        <f t="shared" si="55"/>
        <v>0</v>
      </c>
      <c r="U143" s="26">
        <f t="shared" si="56"/>
        <v>0</v>
      </c>
      <c r="V143" s="26">
        <f>Master!S143</f>
        <v>0</v>
      </c>
      <c r="W143" s="26">
        <f t="shared" si="57"/>
        <v>0</v>
      </c>
      <c r="X143" s="26">
        <f t="shared" si="58"/>
        <v>0</v>
      </c>
      <c r="Y143" s="26">
        <f t="shared" si="59"/>
        <v>0</v>
      </c>
      <c r="Z143" s="26">
        <f t="shared" si="60"/>
        <v>0</v>
      </c>
      <c r="AA143" s="26">
        <f t="shared" si="61"/>
        <v>0</v>
      </c>
      <c r="AB143" s="26">
        <f t="shared" si="62"/>
        <v>0</v>
      </c>
      <c r="AC143" s="26">
        <f t="shared" si="63"/>
        <v>0</v>
      </c>
      <c r="AD143" s="26">
        <f t="shared" si="64"/>
        <v>0</v>
      </c>
      <c r="AE143" s="26">
        <f t="shared" si="65"/>
        <v>0</v>
      </c>
      <c r="AF143" s="26">
        <f t="shared" si="66"/>
        <v>0</v>
      </c>
      <c r="AG143" s="26">
        <f t="shared" si="67"/>
        <v>0</v>
      </c>
      <c r="AH143" s="26">
        <f t="shared" si="68"/>
        <v>0</v>
      </c>
      <c r="AI143" s="26"/>
      <c r="AJ143" s="1">
        <f t="shared" si="69"/>
        <v>0</v>
      </c>
      <c r="AK143" s="1">
        <f t="shared" si="70"/>
        <v>0</v>
      </c>
      <c r="AL143" s="1">
        <f t="shared" si="71"/>
        <v>0</v>
      </c>
    </row>
    <row r="144" spans="1:38" ht="20.100000000000001" customHeight="1" x14ac:dyDescent="0.25">
      <c r="A144" s="29">
        <f>IF(Table1[[#This Row],[Sr.No.]]="","",Table1[[#This Row],[Sr.No.]])</f>
        <v>139</v>
      </c>
      <c r="B144" s="30" t="str">
        <f>IF(Table1[[#This Row],[Name of Employee]]="","",Table1[[#This Row],[Name of Employee]])</f>
        <v>F</v>
      </c>
      <c r="C144" s="29" t="str">
        <f>IF(IF(Master!T144="","",Master!T144)=0,"",IF(Master!T144="","",Master!T144))</f>
        <v/>
      </c>
      <c r="D144" s="17"/>
      <c r="E144" s="17">
        <v>50000</v>
      </c>
      <c r="F144" s="17"/>
      <c r="G144" s="17"/>
      <c r="H144" s="29">
        <f t="shared" si="48"/>
        <v>-50000</v>
      </c>
      <c r="I144" s="17"/>
      <c r="J144" s="42" t="str">
        <f t="shared" si="49"/>
        <v/>
      </c>
      <c r="K144" s="17"/>
      <c r="L144" s="17"/>
      <c r="M144" s="29">
        <f t="shared" si="50"/>
        <v>-50000</v>
      </c>
      <c r="N144" s="29">
        <f t="shared" si="51"/>
        <v>0</v>
      </c>
      <c r="O144" s="29">
        <f t="shared" si="52"/>
        <v>0</v>
      </c>
      <c r="P144" s="29">
        <f t="shared" si="53"/>
        <v>0</v>
      </c>
      <c r="Q144" s="29">
        <f t="shared" si="54"/>
        <v>0</v>
      </c>
      <c r="R144" s="19"/>
      <c r="S144" s="26"/>
      <c r="T144" s="26">
        <f t="shared" si="55"/>
        <v>0</v>
      </c>
      <c r="U144" s="26">
        <f t="shared" si="56"/>
        <v>0</v>
      </c>
      <c r="V144" s="26">
        <f>Master!S144</f>
        <v>0</v>
      </c>
      <c r="W144" s="26">
        <f t="shared" si="57"/>
        <v>0</v>
      </c>
      <c r="X144" s="26">
        <f t="shared" si="58"/>
        <v>0</v>
      </c>
      <c r="Y144" s="26">
        <f t="shared" si="59"/>
        <v>0</v>
      </c>
      <c r="Z144" s="26">
        <f t="shared" si="60"/>
        <v>0</v>
      </c>
      <c r="AA144" s="26">
        <f t="shared" si="61"/>
        <v>0</v>
      </c>
      <c r="AB144" s="26">
        <f t="shared" si="62"/>
        <v>0</v>
      </c>
      <c r="AC144" s="26">
        <f t="shared" si="63"/>
        <v>0</v>
      </c>
      <c r="AD144" s="26">
        <f t="shared" si="64"/>
        <v>0</v>
      </c>
      <c r="AE144" s="26">
        <f t="shared" si="65"/>
        <v>0</v>
      </c>
      <c r="AF144" s="26">
        <f t="shared" si="66"/>
        <v>0</v>
      </c>
      <c r="AG144" s="26">
        <f t="shared" si="67"/>
        <v>0</v>
      </c>
      <c r="AH144" s="26">
        <f t="shared" si="68"/>
        <v>0</v>
      </c>
      <c r="AI144" s="26"/>
      <c r="AJ144" s="1">
        <f t="shared" si="69"/>
        <v>0</v>
      </c>
      <c r="AK144" s="1">
        <f t="shared" si="70"/>
        <v>0</v>
      </c>
      <c r="AL144" s="1">
        <f t="shared" si="71"/>
        <v>0</v>
      </c>
    </row>
    <row r="145" spans="1:38" ht="20.100000000000001" customHeight="1" x14ac:dyDescent="0.25">
      <c r="A145" s="29">
        <f>IF(Table1[[#This Row],[Sr.No.]]="","",Table1[[#This Row],[Sr.No.]])</f>
        <v>140</v>
      </c>
      <c r="B145" s="30" t="str">
        <f>IF(Table1[[#This Row],[Name of Employee]]="","",Table1[[#This Row],[Name of Employee]])</f>
        <v>G</v>
      </c>
      <c r="C145" s="29" t="str">
        <f>IF(IF(Master!T145="","",Master!T145)=0,"",IF(Master!T145="","",Master!T145))</f>
        <v/>
      </c>
      <c r="D145" s="17"/>
      <c r="E145" s="17">
        <v>50000</v>
      </c>
      <c r="F145" s="17"/>
      <c r="G145" s="17"/>
      <c r="H145" s="29">
        <f t="shared" si="48"/>
        <v>-50000</v>
      </c>
      <c r="I145" s="17"/>
      <c r="J145" s="42" t="str">
        <f t="shared" si="49"/>
        <v/>
      </c>
      <c r="K145" s="17"/>
      <c r="L145" s="17"/>
      <c r="M145" s="29">
        <f t="shared" si="50"/>
        <v>-50000</v>
      </c>
      <c r="N145" s="29">
        <f t="shared" si="51"/>
        <v>0</v>
      </c>
      <c r="O145" s="29">
        <f t="shared" si="52"/>
        <v>0</v>
      </c>
      <c r="P145" s="29">
        <f t="shared" si="53"/>
        <v>0</v>
      </c>
      <c r="Q145" s="29">
        <f t="shared" si="54"/>
        <v>0</v>
      </c>
      <c r="R145" s="19"/>
      <c r="S145" s="26"/>
      <c r="T145" s="26">
        <f t="shared" si="55"/>
        <v>0</v>
      </c>
      <c r="U145" s="26">
        <f t="shared" si="56"/>
        <v>0</v>
      </c>
      <c r="V145" s="26">
        <f>Master!S145</f>
        <v>0</v>
      </c>
      <c r="W145" s="26">
        <f t="shared" si="57"/>
        <v>0</v>
      </c>
      <c r="X145" s="26">
        <f t="shared" si="58"/>
        <v>0</v>
      </c>
      <c r="Y145" s="26">
        <f t="shared" si="59"/>
        <v>0</v>
      </c>
      <c r="Z145" s="26">
        <f t="shared" si="60"/>
        <v>0</v>
      </c>
      <c r="AA145" s="26">
        <f t="shared" si="61"/>
        <v>0</v>
      </c>
      <c r="AB145" s="26">
        <f t="shared" si="62"/>
        <v>0</v>
      </c>
      <c r="AC145" s="26">
        <f t="shared" si="63"/>
        <v>0</v>
      </c>
      <c r="AD145" s="26">
        <f t="shared" si="64"/>
        <v>0</v>
      </c>
      <c r="AE145" s="26">
        <f t="shared" si="65"/>
        <v>0</v>
      </c>
      <c r="AF145" s="26">
        <f t="shared" si="66"/>
        <v>0</v>
      </c>
      <c r="AG145" s="26">
        <f t="shared" si="67"/>
        <v>0</v>
      </c>
      <c r="AH145" s="26">
        <f t="shared" si="68"/>
        <v>0</v>
      </c>
      <c r="AI145" s="26"/>
      <c r="AJ145" s="1">
        <f t="shared" si="69"/>
        <v>0</v>
      </c>
      <c r="AK145" s="1">
        <f t="shared" si="70"/>
        <v>0</v>
      </c>
      <c r="AL145" s="1">
        <f t="shared" si="71"/>
        <v>0</v>
      </c>
    </row>
    <row r="146" spans="1:38" ht="20.100000000000001" customHeight="1" x14ac:dyDescent="0.25">
      <c r="A146" s="29">
        <f>IF(Table1[[#This Row],[Sr.No.]]="","",Table1[[#This Row],[Sr.No.]])</f>
        <v>141</v>
      </c>
      <c r="B146" s="30" t="str">
        <f>IF(Table1[[#This Row],[Name of Employee]]="","",Table1[[#This Row],[Name of Employee]])</f>
        <v>H</v>
      </c>
      <c r="C146" s="29" t="str">
        <f>IF(IF(Master!T146="","",Master!T146)=0,"",IF(Master!T146="","",Master!T146))</f>
        <v/>
      </c>
      <c r="D146" s="17"/>
      <c r="E146" s="17">
        <v>50000</v>
      </c>
      <c r="F146" s="17"/>
      <c r="G146" s="17"/>
      <c r="H146" s="29">
        <f t="shared" si="48"/>
        <v>-50000</v>
      </c>
      <c r="I146" s="17"/>
      <c r="J146" s="42" t="str">
        <f t="shared" si="49"/>
        <v/>
      </c>
      <c r="K146" s="17"/>
      <c r="L146" s="17"/>
      <c r="M146" s="29">
        <f t="shared" si="50"/>
        <v>-50000</v>
      </c>
      <c r="N146" s="29">
        <f t="shared" si="51"/>
        <v>0</v>
      </c>
      <c r="O146" s="29">
        <f t="shared" si="52"/>
        <v>0</v>
      </c>
      <c r="P146" s="29">
        <f t="shared" si="53"/>
        <v>0</v>
      </c>
      <c r="Q146" s="29">
        <f t="shared" si="54"/>
        <v>0</v>
      </c>
      <c r="R146" s="19"/>
      <c r="S146" s="26"/>
      <c r="T146" s="26">
        <f t="shared" si="55"/>
        <v>0</v>
      </c>
      <c r="U146" s="26">
        <f t="shared" si="56"/>
        <v>0</v>
      </c>
      <c r="V146" s="26">
        <f>Master!S146</f>
        <v>0</v>
      </c>
      <c r="W146" s="26">
        <f t="shared" si="57"/>
        <v>0</v>
      </c>
      <c r="X146" s="26">
        <f t="shared" si="58"/>
        <v>0</v>
      </c>
      <c r="Y146" s="26">
        <f t="shared" si="59"/>
        <v>0</v>
      </c>
      <c r="Z146" s="26">
        <f t="shared" si="60"/>
        <v>0</v>
      </c>
      <c r="AA146" s="26">
        <f t="shared" si="61"/>
        <v>0</v>
      </c>
      <c r="AB146" s="26">
        <f t="shared" si="62"/>
        <v>0</v>
      </c>
      <c r="AC146" s="26">
        <f t="shared" si="63"/>
        <v>0</v>
      </c>
      <c r="AD146" s="26">
        <f t="shared" si="64"/>
        <v>0</v>
      </c>
      <c r="AE146" s="26">
        <f t="shared" si="65"/>
        <v>0</v>
      </c>
      <c r="AF146" s="26">
        <f t="shared" si="66"/>
        <v>0</v>
      </c>
      <c r="AG146" s="26">
        <f t="shared" si="67"/>
        <v>0</v>
      </c>
      <c r="AH146" s="26">
        <f t="shared" si="68"/>
        <v>0</v>
      </c>
      <c r="AI146" s="26"/>
      <c r="AJ146" s="1">
        <f t="shared" si="69"/>
        <v>0</v>
      </c>
      <c r="AK146" s="1">
        <f t="shared" si="70"/>
        <v>0</v>
      </c>
      <c r="AL146" s="1">
        <f t="shared" si="71"/>
        <v>0</v>
      </c>
    </row>
    <row r="147" spans="1:38" ht="20.100000000000001" customHeight="1" x14ac:dyDescent="0.25">
      <c r="A147" s="29">
        <f>IF(Table1[[#This Row],[Sr.No.]]="","",Table1[[#This Row],[Sr.No.]])</f>
        <v>142</v>
      </c>
      <c r="B147" s="30" t="str">
        <f>IF(Table1[[#This Row],[Name of Employee]]="","",Table1[[#This Row],[Name of Employee]])</f>
        <v>I</v>
      </c>
      <c r="C147" s="29" t="str">
        <f>IF(IF(Master!T147="","",Master!T147)=0,"",IF(Master!T147="","",Master!T147))</f>
        <v/>
      </c>
      <c r="D147" s="17"/>
      <c r="E147" s="17">
        <v>50000</v>
      </c>
      <c r="F147" s="17"/>
      <c r="G147" s="17"/>
      <c r="H147" s="29">
        <f t="shared" si="48"/>
        <v>-50000</v>
      </c>
      <c r="I147" s="17"/>
      <c r="J147" s="42" t="str">
        <f t="shared" si="49"/>
        <v/>
      </c>
      <c r="K147" s="17"/>
      <c r="L147" s="17"/>
      <c r="M147" s="29">
        <f t="shared" si="50"/>
        <v>-50000</v>
      </c>
      <c r="N147" s="29">
        <f t="shared" si="51"/>
        <v>0</v>
      </c>
      <c r="O147" s="29">
        <f t="shared" si="52"/>
        <v>0</v>
      </c>
      <c r="P147" s="29">
        <f t="shared" si="53"/>
        <v>0</v>
      </c>
      <c r="Q147" s="29">
        <f t="shared" si="54"/>
        <v>0</v>
      </c>
      <c r="R147" s="19"/>
      <c r="S147" s="26"/>
      <c r="T147" s="26">
        <f t="shared" si="55"/>
        <v>0</v>
      </c>
      <c r="U147" s="26">
        <f t="shared" si="56"/>
        <v>0</v>
      </c>
      <c r="V147" s="26">
        <f>Master!S147</f>
        <v>0</v>
      </c>
      <c r="W147" s="26">
        <f t="shared" si="57"/>
        <v>0</v>
      </c>
      <c r="X147" s="26">
        <f t="shared" si="58"/>
        <v>0</v>
      </c>
      <c r="Y147" s="26">
        <f t="shared" si="59"/>
        <v>0</v>
      </c>
      <c r="Z147" s="26">
        <f t="shared" si="60"/>
        <v>0</v>
      </c>
      <c r="AA147" s="26">
        <f t="shared" si="61"/>
        <v>0</v>
      </c>
      <c r="AB147" s="26">
        <f t="shared" si="62"/>
        <v>0</v>
      </c>
      <c r="AC147" s="26">
        <f t="shared" si="63"/>
        <v>0</v>
      </c>
      <c r="AD147" s="26">
        <f t="shared" si="64"/>
        <v>0</v>
      </c>
      <c r="AE147" s="26">
        <f t="shared" si="65"/>
        <v>0</v>
      </c>
      <c r="AF147" s="26">
        <f t="shared" si="66"/>
        <v>0</v>
      </c>
      <c r="AG147" s="26">
        <f t="shared" si="67"/>
        <v>0</v>
      </c>
      <c r="AH147" s="26">
        <f t="shared" si="68"/>
        <v>0</v>
      </c>
      <c r="AI147" s="26"/>
      <c r="AJ147" s="1">
        <f t="shared" si="69"/>
        <v>0</v>
      </c>
      <c r="AK147" s="1">
        <f t="shared" si="70"/>
        <v>0</v>
      </c>
      <c r="AL147" s="1">
        <f t="shared" si="71"/>
        <v>0</v>
      </c>
    </row>
    <row r="148" spans="1:38" ht="20.100000000000001" customHeight="1" x14ac:dyDescent="0.25">
      <c r="A148" s="29">
        <f>IF(Table1[[#This Row],[Sr.No.]]="","",Table1[[#This Row],[Sr.No.]])</f>
        <v>143</v>
      </c>
      <c r="B148" s="30" t="str">
        <f>IF(Table1[[#This Row],[Name of Employee]]="","",Table1[[#This Row],[Name of Employee]])</f>
        <v>J</v>
      </c>
      <c r="C148" s="29" t="str">
        <f>IF(IF(Master!T148="","",Master!T148)=0,"",IF(Master!T148="","",Master!T148))</f>
        <v/>
      </c>
      <c r="D148" s="17"/>
      <c r="E148" s="17">
        <v>50000</v>
      </c>
      <c r="F148" s="17"/>
      <c r="G148" s="17"/>
      <c r="H148" s="29">
        <f t="shared" si="48"/>
        <v>-50000</v>
      </c>
      <c r="I148" s="17"/>
      <c r="J148" s="42" t="str">
        <f t="shared" si="49"/>
        <v/>
      </c>
      <c r="K148" s="17"/>
      <c r="L148" s="17"/>
      <c r="M148" s="29">
        <f t="shared" si="50"/>
        <v>-50000</v>
      </c>
      <c r="N148" s="29">
        <f t="shared" si="51"/>
        <v>0</v>
      </c>
      <c r="O148" s="29">
        <f t="shared" si="52"/>
        <v>0</v>
      </c>
      <c r="P148" s="29">
        <f t="shared" si="53"/>
        <v>0</v>
      </c>
      <c r="Q148" s="29">
        <f t="shared" si="54"/>
        <v>0</v>
      </c>
      <c r="R148" s="19"/>
      <c r="S148" s="26"/>
      <c r="T148" s="26">
        <f t="shared" si="55"/>
        <v>0</v>
      </c>
      <c r="U148" s="26">
        <f t="shared" si="56"/>
        <v>0</v>
      </c>
      <c r="V148" s="26">
        <f>Master!S148</f>
        <v>0</v>
      </c>
      <c r="W148" s="26">
        <f t="shared" si="57"/>
        <v>0</v>
      </c>
      <c r="X148" s="26">
        <f t="shared" si="58"/>
        <v>0</v>
      </c>
      <c r="Y148" s="26">
        <f t="shared" si="59"/>
        <v>0</v>
      </c>
      <c r="Z148" s="26">
        <f t="shared" si="60"/>
        <v>0</v>
      </c>
      <c r="AA148" s="26">
        <f t="shared" si="61"/>
        <v>0</v>
      </c>
      <c r="AB148" s="26">
        <f t="shared" si="62"/>
        <v>0</v>
      </c>
      <c r="AC148" s="26">
        <f t="shared" si="63"/>
        <v>0</v>
      </c>
      <c r="AD148" s="26">
        <f t="shared" si="64"/>
        <v>0</v>
      </c>
      <c r="AE148" s="26">
        <f t="shared" si="65"/>
        <v>0</v>
      </c>
      <c r="AF148" s="26">
        <f t="shared" si="66"/>
        <v>0</v>
      </c>
      <c r="AG148" s="26">
        <f t="shared" si="67"/>
        <v>0</v>
      </c>
      <c r="AH148" s="26">
        <f t="shared" si="68"/>
        <v>0</v>
      </c>
      <c r="AI148" s="26"/>
      <c r="AJ148" s="1">
        <f t="shared" si="69"/>
        <v>0</v>
      </c>
      <c r="AK148" s="1">
        <f t="shared" si="70"/>
        <v>0</v>
      </c>
      <c r="AL148" s="1">
        <f t="shared" si="71"/>
        <v>0</v>
      </c>
    </row>
    <row r="149" spans="1:38" ht="20.100000000000001" customHeight="1" x14ac:dyDescent="0.25">
      <c r="A149" s="29">
        <f>IF(Table1[[#This Row],[Sr.No.]]="","",Table1[[#This Row],[Sr.No.]])</f>
        <v>144</v>
      </c>
      <c r="B149" s="30" t="str">
        <f>IF(Table1[[#This Row],[Name of Employee]]="","",Table1[[#This Row],[Name of Employee]])</f>
        <v>K</v>
      </c>
      <c r="C149" s="29" t="str">
        <f>IF(IF(Master!T149="","",Master!T149)=0,"",IF(Master!T149="","",Master!T149))</f>
        <v/>
      </c>
      <c r="D149" s="17"/>
      <c r="E149" s="17">
        <v>50000</v>
      </c>
      <c r="F149" s="17"/>
      <c r="G149" s="17"/>
      <c r="H149" s="29">
        <f t="shared" si="48"/>
        <v>-50000</v>
      </c>
      <c r="I149" s="17"/>
      <c r="J149" s="42" t="str">
        <f t="shared" si="49"/>
        <v/>
      </c>
      <c r="K149" s="17"/>
      <c r="L149" s="17"/>
      <c r="M149" s="29">
        <f t="shared" si="50"/>
        <v>-50000</v>
      </c>
      <c r="N149" s="29">
        <f t="shared" si="51"/>
        <v>0</v>
      </c>
      <c r="O149" s="29">
        <f t="shared" si="52"/>
        <v>0</v>
      </c>
      <c r="P149" s="29">
        <f t="shared" si="53"/>
        <v>0</v>
      </c>
      <c r="Q149" s="29">
        <f t="shared" si="54"/>
        <v>0</v>
      </c>
      <c r="R149" s="19"/>
      <c r="S149" s="26"/>
      <c r="T149" s="26">
        <f t="shared" si="55"/>
        <v>0</v>
      </c>
      <c r="U149" s="26">
        <f t="shared" si="56"/>
        <v>0</v>
      </c>
      <c r="V149" s="26">
        <f>Master!S149</f>
        <v>0</v>
      </c>
      <c r="W149" s="26">
        <f t="shared" si="57"/>
        <v>0</v>
      </c>
      <c r="X149" s="26">
        <f t="shared" si="58"/>
        <v>0</v>
      </c>
      <c r="Y149" s="26">
        <f t="shared" si="59"/>
        <v>0</v>
      </c>
      <c r="Z149" s="26">
        <f t="shared" si="60"/>
        <v>0</v>
      </c>
      <c r="AA149" s="26">
        <f t="shared" si="61"/>
        <v>0</v>
      </c>
      <c r="AB149" s="26">
        <f t="shared" si="62"/>
        <v>0</v>
      </c>
      <c r="AC149" s="26">
        <f t="shared" si="63"/>
        <v>0</v>
      </c>
      <c r="AD149" s="26">
        <f t="shared" si="64"/>
        <v>0</v>
      </c>
      <c r="AE149" s="26">
        <f t="shared" si="65"/>
        <v>0</v>
      </c>
      <c r="AF149" s="26">
        <f t="shared" si="66"/>
        <v>0</v>
      </c>
      <c r="AG149" s="26">
        <f t="shared" si="67"/>
        <v>0</v>
      </c>
      <c r="AH149" s="26">
        <f t="shared" si="68"/>
        <v>0</v>
      </c>
      <c r="AI149" s="26"/>
      <c r="AJ149" s="1">
        <f t="shared" si="69"/>
        <v>0</v>
      </c>
      <c r="AK149" s="1">
        <f t="shared" si="70"/>
        <v>0</v>
      </c>
      <c r="AL149" s="1">
        <f t="shared" si="71"/>
        <v>0</v>
      </c>
    </row>
    <row r="150" spans="1:38" ht="20.100000000000001" customHeight="1" x14ac:dyDescent="0.25">
      <c r="A150" s="29">
        <f>IF(Table1[[#This Row],[Sr.No.]]="","",Table1[[#This Row],[Sr.No.]])</f>
        <v>145</v>
      </c>
      <c r="B150" s="30" t="str">
        <f>IF(Table1[[#This Row],[Name of Employee]]="","",Table1[[#This Row],[Name of Employee]])</f>
        <v>L</v>
      </c>
      <c r="C150" s="29" t="str">
        <f>IF(IF(Master!T150="","",Master!T150)=0,"",IF(Master!T150="","",Master!T150))</f>
        <v/>
      </c>
      <c r="D150" s="17"/>
      <c r="E150" s="17">
        <v>50000</v>
      </c>
      <c r="F150" s="17"/>
      <c r="G150" s="17"/>
      <c r="H150" s="29">
        <f t="shared" si="48"/>
        <v>-50000</v>
      </c>
      <c r="I150" s="17"/>
      <c r="J150" s="42" t="str">
        <f t="shared" si="49"/>
        <v/>
      </c>
      <c r="K150" s="17"/>
      <c r="L150" s="17"/>
      <c r="M150" s="29">
        <f t="shared" si="50"/>
        <v>-50000</v>
      </c>
      <c r="N150" s="29">
        <f t="shared" si="51"/>
        <v>0</v>
      </c>
      <c r="O150" s="29">
        <f t="shared" si="52"/>
        <v>0</v>
      </c>
      <c r="P150" s="29">
        <f t="shared" si="53"/>
        <v>0</v>
      </c>
      <c r="Q150" s="29">
        <f t="shared" si="54"/>
        <v>0</v>
      </c>
      <c r="R150" s="19"/>
      <c r="S150" s="26"/>
      <c r="T150" s="26">
        <f t="shared" si="55"/>
        <v>0</v>
      </c>
      <c r="U150" s="26">
        <f t="shared" si="56"/>
        <v>0</v>
      </c>
      <c r="V150" s="26">
        <f>Master!S150</f>
        <v>0</v>
      </c>
      <c r="W150" s="26">
        <f t="shared" si="57"/>
        <v>0</v>
      </c>
      <c r="X150" s="26">
        <f t="shared" si="58"/>
        <v>0</v>
      </c>
      <c r="Y150" s="26">
        <f t="shared" si="59"/>
        <v>0</v>
      </c>
      <c r="Z150" s="26">
        <f t="shared" si="60"/>
        <v>0</v>
      </c>
      <c r="AA150" s="26">
        <f t="shared" si="61"/>
        <v>0</v>
      </c>
      <c r="AB150" s="26">
        <f t="shared" si="62"/>
        <v>0</v>
      </c>
      <c r="AC150" s="26">
        <f t="shared" si="63"/>
        <v>0</v>
      </c>
      <c r="AD150" s="26">
        <f t="shared" si="64"/>
        <v>0</v>
      </c>
      <c r="AE150" s="26">
        <f t="shared" si="65"/>
        <v>0</v>
      </c>
      <c r="AF150" s="26">
        <f t="shared" si="66"/>
        <v>0</v>
      </c>
      <c r="AG150" s="26">
        <f t="shared" si="67"/>
        <v>0</v>
      </c>
      <c r="AH150" s="26">
        <f t="shared" si="68"/>
        <v>0</v>
      </c>
      <c r="AI150" s="26"/>
      <c r="AJ150" s="1">
        <f t="shared" si="69"/>
        <v>0</v>
      </c>
      <c r="AK150" s="1">
        <f t="shared" si="70"/>
        <v>0</v>
      </c>
      <c r="AL150" s="1">
        <f t="shared" si="71"/>
        <v>0</v>
      </c>
    </row>
    <row r="151" spans="1:38" ht="20.100000000000001" customHeight="1" x14ac:dyDescent="0.25">
      <c r="A151" s="29">
        <f>IF(Table1[[#This Row],[Sr.No.]]="","",Table1[[#This Row],[Sr.No.]])</f>
        <v>146</v>
      </c>
      <c r="B151" s="30" t="str">
        <f>IF(Table1[[#This Row],[Name of Employee]]="","",Table1[[#This Row],[Name of Employee]])</f>
        <v>M</v>
      </c>
      <c r="C151" s="29" t="str">
        <f>IF(IF(Master!T151="","",Master!T151)=0,"",IF(Master!T151="","",Master!T151))</f>
        <v/>
      </c>
      <c r="D151" s="17"/>
      <c r="E151" s="17">
        <v>50000</v>
      </c>
      <c r="F151" s="17"/>
      <c r="G151" s="17"/>
      <c r="H151" s="29">
        <f t="shared" si="48"/>
        <v>-50000</v>
      </c>
      <c r="I151" s="17"/>
      <c r="J151" s="42" t="str">
        <f t="shared" si="49"/>
        <v/>
      </c>
      <c r="K151" s="17"/>
      <c r="L151" s="17"/>
      <c r="M151" s="29">
        <f t="shared" si="50"/>
        <v>-50000</v>
      </c>
      <c r="N151" s="29">
        <f t="shared" si="51"/>
        <v>0</v>
      </c>
      <c r="O151" s="29">
        <f t="shared" si="52"/>
        <v>0</v>
      </c>
      <c r="P151" s="29">
        <f t="shared" si="53"/>
        <v>0</v>
      </c>
      <c r="Q151" s="29">
        <f t="shared" si="54"/>
        <v>0</v>
      </c>
      <c r="R151" s="19"/>
      <c r="S151" s="26"/>
      <c r="T151" s="26">
        <f t="shared" si="55"/>
        <v>0</v>
      </c>
      <c r="U151" s="26">
        <f t="shared" si="56"/>
        <v>0</v>
      </c>
      <c r="V151" s="26">
        <f>Master!S151</f>
        <v>0</v>
      </c>
      <c r="W151" s="26">
        <f t="shared" si="57"/>
        <v>0</v>
      </c>
      <c r="X151" s="26">
        <f t="shared" si="58"/>
        <v>0</v>
      </c>
      <c r="Y151" s="26">
        <f t="shared" si="59"/>
        <v>0</v>
      </c>
      <c r="Z151" s="26">
        <f t="shared" si="60"/>
        <v>0</v>
      </c>
      <c r="AA151" s="26">
        <f t="shared" si="61"/>
        <v>0</v>
      </c>
      <c r="AB151" s="26">
        <f t="shared" si="62"/>
        <v>0</v>
      </c>
      <c r="AC151" s="26">
        <f t="shared" si="63"/>
        <v>0</v>
      </c>
      <c r="AD151" s="26">
        <f t="shared" si="64"/>
        <v>0</v>
      </c>
      <c r="AE151" s="26">
        <f t="shared" si="65"/>
        <v>0</v>
      </c>
      <c r="AF151" s="26">
        <f t="shared" si="66"/>
        <v>0</v>
      </c>
      <c r="AG151" s="26">
        <f t="shared" si="67"/>
        <v>0</v>
      </c>
      <c r="AH151" s="26">
        <f t="shared" si="68"/>
        <v>0</v>
      </c>
      <c r="AI151" s="26"/>
      <c r="AJ151" s="1">
        <f t="shared" si="69"/>
        <v>0</v>
      </c>
      <c r="AK151" s="1">
        <f t="shared" si="70"/>
        <v>0</v>
      </c>
      <c r="AL151" s="1">
        <f t="shared" si="71"/>
        <v>0</v>
      </c>
    </row>
    <row r="152" spans="1:38" ht="20.100000000000001" customHeight="1" x14ac:dyDescent="0.25">
      <c r="A152" s="29">
        <f>IF(Table1[[#This Row],[Sr.No.]]="","",Table1[[#This Row],[Sr.No.]])</f>
        <v>147</v>
      </c>
      <c r="B152" s="30" t="str">
        <f>IF(Table1[[#This Row],[Name of Employee]]="","",Table1[[#This Row],[Name of Employee]])</f>
        <v>N</v>
      </c>
      <c r="C152" s="29" t="str">
        <f>IF(IF(Master!T152="","",Master!T152)=0,"",IF(Master!T152="","",Master!T152))</f>
        <v/>
      </c>
      <c r="D152" s="17"/>
      <c r="E152" s="17">
        <v>50000</v>
      </c>
      <c r="F152" s="17"/>
      <c r="G152" s="17"/>
      <c r="H152" s="29">
        <f t="shared" si="48"/>
        <v>-50000</v>
      </c>
      <c r="I152" s="17"/>
      <c r="J152" s="42" t="str">
        <f t="shared" si="49"/>
        <v/>
      </c>
      <c r="K152" s="17"/>
      <c r="L152" s="17"/>
      <c r="M152" s="29">
        <f t="shared" si="50"/>
        <v>-50000</v>
      </c>
      <c r="N152" s="29">
        <f t="shared" si="51"/>
        <v>0</v>
      </c>
      <c r="O152" s="29">
        <f t="shared" si="52"/>
        <v>0</v>
      </c>
      <c r="P152" s="29">
        <f t="shared" si="53"/>
        <v>0</v>
      </c>
      <c r="Q152" s="29">
        <f t="shared" si="54"/>
        <v>0</v>
      </c>
      <c r="R152" s="19"/>
      <c r="S152" s="26"/>
      <c r="T152" s="26">
        <f t="shared" si="55"/>
        <v>0</v>
      </c>
      <c r="U152" s="26">
        <f t="shared" si="56"/>
        <v>0</v>
      </c>
      <c r="V152" s="26">
        <f>Master!S152</f>
        <v>0</v>
      </c>
      <c r="W152" s="26">
        <f t="shared" si="57"/>
        <v>0</v>
      </c>
      <c r="X152" s="26">
        <f t="shared" si="58"/>
        <v>0</v>
      </c>
      <c r="Y152" s="26">
        <f t="shared" si="59"/>
        <v>0</v>
      </c>
      <c r="Z152" s="26">
        <f t="shared" si="60"/>
        <v>0</v>
      </c>
      <c r="AA152" s="26">
        <f t="shared" si="61"/>
        <v>0</v>
      </c>
      <c r="AB152" s="26">
        <f t="shared" si="62"/>
        <v>0</v>
      </c>
      <c r="AC152" s="26">
        <f t="shared" si="63"/>
        <v>0</v>
      </c>
      <c r="AD152" s="26">
        <f t="shared" si="64"/>
        <v>0</v>
      </c>
      <c r="AE152" s="26">
        <f t="shared" si="65"/>
        <v>0</v>
      </c>
      <c r="AF152" s="26">
        <f t="shared" si="66"/>
        <v>0</v>
      </c>
      <c r="AG152" s="26">
        <f t="shared" si="67"/>
        <v>0</v>
      </c>
      <c r="AH152" s="26">
        <f t="shared" si="68"/>
        <v>0</v>
      </c>
      <c r="AI152" s="26"/>
      <c r="AJ152" s="1">
        <f t="shared" si="69"/>
        <v>0</v>
      </c>
      <c r="AK152" s="1">
        <f t="shared" si="70"/>
        <v>0</v>
      </c>
      <c r="AL152" s="1">
        <f t="shared" si="71"/>
        <v>0</v>
      </c>
    </row>
    <row r="153" spans="1:38" ht="20.100000000000001" customHeight="1" x14ac:dyDescent="0.25">
      <c r="A153" s="29">
        <f>IF(Table1[[#This Row],[Sr.No.]]="","",Table1[[#This Row],[Sr.No.]])</f>
        <v>148</v>
      </c>
      <c r="B153" s="30" t="str">
        <f>IF(Table1[[#This Row],[Name of Employee]]="","",Table1[[#This Row],[Name of Employee]])</f>
        <v>O</v>
      </c>
      <c r="C153" s="29" t="str">
        <f>IF(IF(Master!T153="","",Master!T153)=0,"",IF(Master!T153="","",Master!T153))</f>
        <v/>
      </c>
      <c r="D153" s="17"/>
      <c r="E153" s="17">
        <v>50000</v>
      </c>
      <c r="F153" s="17"/>
      <c r="G153" s="17"/>
      <c r="H153" s="29">
        <f t="shared" si="48"/>
        <v>-50000</v>
      </c>
      <c r="I153" s="17"/>
      <c r="J153" s="42" t="str">
        <f t="shared" si="49"/>
        <v/>
      </c>
      <c r="K153" s="17"/>
      <c r="L153" s="17"/>
      <c r="M153" s="29">
        <f t="shared" si="50"/>
        <v>-50000</v>
      </c>
      <c r="N153" s="29">
        <f t="shared" si="51"/>
        <v>0</v>
      </c>
      <c r="O153" s="29">
        <f t="shared" si="52"/>
        <v>0</v>
      </c>
      <c r="P153" s="29">
        <f t="shared" si="53"/>
        <v>0</v>
      </c>
      <c r="Q153" s="29">
        <f t="shared" si="54"/>
        <v>0</v>
      </c>
      <c r="R153" s="19"/>
      <c r="S153" s="26"/>
      <c r="T153" s="26">
        <f t="shared" si="55"/>
        <v>0</v>
      </c>
      <c r="U153" s="26">
        <f t="shared" si="56"/>
        <v>0</v>
      </c>
      <c r="V153" s="26">
        <f>Master!S153</f>
        <v>0</v>
      </c>
      <c r="W153" s="26">
        <f t="shared" si="57"/>
        <v>0</v>
      </c>
      <c r="X153" s="26">
        <f t="shared" si="58"/>
        <v>0</v>
      </c>
      <c r="Y153" s="26">
        <f t="shared" si="59"/>
        <v>0</v>
      </c>
      <c r="Z153" s="26">
        <f t="shared" si="60"/>
        <v>0</v>
      </c>
      <c r="AA153" s="26">
        <f t="shared" si="61"/>
        <v>0</v>
      </c>
      <c r="AB153" s="26">
        <f t="shared" si="62"/>
        <v>0</v>
      </c>
      <c r="AC153" s="26">
        <f t="shared" si="63"/>
        <v>0</v>
      </c>
      <c r="AD153" s="26">
        <f t="shared" si="64"/>
        <v>0</v>
      </c>
      <c r="AE153" s="26">
        <f t="shared" si="65"/>
        <v>0</v>
      </c>
      <c r="AF153" s="26">
        <f t="shared" si="66"/>
        <v>0</v>
      </c>
      <c r="AG153" s="26">
        <f t="shared" si="67"/>
        <v>0</v>
      </c>
      <c r="AH153" s="26">
        <f t="shared" si="68"/>
        <v>0</v>
      </c>
      <c r="AI153" s="26"/>
      <c r="AJ153" s="1">
        <f t="shared" si="69"/>
        <v>0</v>
      </c>
      <c r="AK153" s="1">
        <f t="shared" si="70"/>
        <v>0</v>
      </c>
      <c r="AL153" s="1">
        <f t="shared" si="71"/>
        <v>0</v>
      </c>
    </row>
    <row r="154" spans="1:38" ht="20.100000000000001" customHeight="1" x14ac:dyDescent="0.25">
      <c r="A154" s="29">
        <f>IF(Table1[[#This Row],[Sr.No.]]="","",Table1[[#This Row],[Sr.No.]])</f>
        <v>149</v>
      </c>
      <c r="B154" s="30" t="str">
        <f>IF(Table1[[#This Row],[Name of Employee]]="","",Table1[[#This Row],[Name of Employee]])</f>
        <v>P</v>
      </c>
      <c r="C154" s="29" t="str">
        <f>IF(IF(Master!T154="","",Master!T154)=0,"",IF(Master!T154="","",Master!T154))</f>
        <v/>
      </c>
      <c r="D154" s="17"/>
      <c r="E154" s="17">
        <v>50000</v>
      </c>
      <c r="F154" s="17"/>
      <c r="G154" s="17"/>
      <c r="H154" s="29">
        <f t="shared" si="48"/>
        <v>-50000</v>
      </c>
      <c r="I154" s="17"/>
      <c r="J154" s="42" t="str">
        <f t="shared" si="49"/>
        <v/>
      </c>
      <c r="K154" s="17"/>
      <c r="L154" s="17"/>
      <c r="M154" s="29">
        <f t="shared" si="50"/>
        <v>-50000</v>
      </c>
      <c r="N154" s="29">
        <f t="shared" si="51"/>
        <v>0</v>
      </c>
      <c r="O154" s="29">
        <f t="shared" si="52"/>
        <v>0</v>
      </c>
      <c r="P154" s="29">
        <f t="shared" si="53"/>
        <v>0</v>
      </c>
      <c r="Q154" s="29">
        <f t="shared" si="54"/>
        <v>0</v>
      </c>
      <c r="R154" s="19"/>
      <c r="S154" s="26"/>
      <c r="T154" s="26">
        <f t="shared" si="55"/>
        <v>0</v>
      </c>
      <c r="U154" s="26">
        <f t="shared" si="56"/>
        <v>0</v>
      </c>
      <c r="V154" s="26">
        <f>Master!S154</f>
        <v>0</v>
      </c>
      <c r="W154" s="26">
        <f t="shared" si="57"/>
        <v>0</v>
      </c>
      <c r="X154" s="26">
        <f t="shared" si="58"/>
        <v>0</v>
      </c>
      <c r="Y154" s="26">
        <f t="shared" si="59"/>
        <v>0</v>
      </c>
      <c r="Z154" s="26">
        <f t="shared" si="60"/>
        <v>0</v>
      </c>
      <c r="AA154" s="26">
        <f t="shared" si="61"/>
        <v>0</v>
      </c>
      <c r="AB154" s="26">
        <f t="shared" si="62"/>
        <v>0</v>
      </c>
      <c r="AC154" s="26">
        <f t="shared" si="63"/>
        <v>0</v>
      </c>
      <c r="AD154" s="26">
        <f t="shared" si="64"/>
        <v>0</v>
      </c>
      <c r="AE154" s="26">
        <f t="shared" si="65"/>
        <v>0</v>
      </c>
      <c r="AF154" s="26">
        <f t="shared" si="66"/>
        <v>0</v>
      </c>
      <c r="AG154" s="26">
        <f t="shared" si="67"/>
        <v>0</v>
      </c>
      <c r="AH154" s="26">
        <f t="shared" si="68"/>
        <v>0</v>
      </c>
      <c r="AI154" s="26"/>
      <c r="AJ154" s="1">
        <f t="shared" si="69"/>
        <v>0</v>
      </c>
      <c r="AK154" s="1">
        <f t="shared" si="70"/>
        <v>0</v>
      </c>
      <c r="AL154" s="1">
        <f t="shared" si="71"/>
        <v>0</v>
      </c>
    </row>
    <row r="155" spans="1:38" ht="20.100000000000001" customHeight="1" x14ac:dyDescent="0.25">
      <c r="A155" s="29">
        <f>IF(Table1[[#This Row],[Sr.No.]]="","",Table1[[#This Row],[Sr.No.]])</f>
        <v>150</v>
      </c>
      <c r="B155" s="30" t="str">
        <f>IF(Table1[[#This Row],[Name of Employee]]="","",Table1[[#This Row],[Name of Employee]])</f>
        <v>Q</v>
      </c>
      <c r="C155" s="29" t="str">
        <f>IF(IF(Master!T155="","",Master!T155)=0,"",IF(Master!T155="","",Master!T155))</f>
        <v/>
      </c>
      <c r="D155" s="17"/>
      <c r="E155" s="17">
        <v>50000</v>
      </c>
      <c r="F155" s="17"/>
      <c r="G155" s="17"/>
      <c r="H155" s="29">
        <f t="shared" si="48"/>
        <v>-50000</v>
      </c>
      <c r="I155" s="17"/>
      <c r="J155" s="42" t="str">
        <f t="shared" si="49"/>
        <v/>
      </c>
      <c r="K155" s="17"/>
      <c r="L155" s="17"/>
      <c r="M155" s="29">
        <f t="shared" si="50"/>
        <v>-50000</v>
      </c>
      <c r="N155" s="29">
        <f t="shared" si="51"/>
        <v>0</v>
      </c>
      <c r="O155" s="29">
        <f t="shared" si="52"/>
        <v>0</v>
      </c>
      <c r="P155" s="29">
        <f t="shared" si="53"/>
        <v>0</v>
      </c>
      <c r="Q155" s="29">
        <f t="shared" si="54"/>
        <v>0</v>
      </c>
      <c r="R155" s="19"/>
      <c r="S155" s="26"/>
      <c r="T155" s="26">
        <f t="shared" si="55"/>
        <v>0</v>
      </c>
      <c r="U155" s="26">
        <f t="shared" si="56"/>
        <v>0</v>
      </c>
      <c r="V155" s="26">
        <f>Master!S155</f>
        <v>0</v>
      </c>
      <c r="W155" s="26">
        <f t="shared" si="57"/>
        <v>0</v>
      </c>
      <c r="X155" s="26">
        <f t="shared" si="58"/>
        <v>0</v>
      </c>
      <c r="Y155" s="26">
        <f t="shared" si="59"/>
        <v>0</v>
      </c>
      <c r="Z155" s="26">
        <f t="shared" si="60"/>
        <v>0</v>
      </c>
      <c r="AA155" s="26">
        <f t="shared" si="61"/>
        <v>0</v>
      </c>
      <c r="AB155" s="26">
        <f t="shared" si="62"/>
        <v>0</v>
      </c>
      <c r="AC155" s="26">
        <f t="shared" si="63"/>
        <v>0</v>
      </c>
      <c r="AD155" s="26">
        <f t="shared" si="64"/>
        <v>0</v>
      </c>
      <c r="AE155" s="26">
        <f t="shared" si="65"/>
        <v>0</v>
      </c>
      <c r="AF155" s="26">
        <f t="shared" si="66"/>
        <v>0</v>
      </c>
      <c r="AG155" s="26">
        <f t="shared" si="67"/>
        <v>0</v>
      </c>
      <c r="AH155" s="26">
        <f t="shared" si="68"/>
        <v>0</v>
      </c>
      <c r="AI155" s="26"/>
      <c r="AJ155" s="1">
        <f t="shared" si="69"/>
        <v>0</v>
      </c>
      <c r="AK155" s="1">
        <f t="shared" si="70"/>
        <v>0</v>
      </c>
      <c r="AL155" s="1">
        <f t="shared" si="71"/>
        <v>0</v>
      </c>
    </row>
    <row r="156" spans="1:38" ht="20.100000000000001" customHeight="1" x14ac:dyDescent="0.25">
      <c r="A156" s="29">
        <f>IF(Table1[[#This Row],[Sr.No.]]="","",Table1[[#This Row],[Sr.No.]])</f>
        <v>151</v>
      </c>
      <c r="B156" s="30" t="str">
        <f>IF(Table1[[#This Row],[Name of Employee]]="","",Table1[[#This Row],[Name of Employee]])</f>
        <v>R</v>
      </c>
      <c r="C156" s="29" t="str">
        <f>IF(IF(Master!T156="","",Master!T156)=0,"",IF(Master!T156="","",Master!T156))</f>
        <v/>
      </c>
      <c r="D156" s="17"/>
      <c r="E156" s="17">
        <v>50000</v>
      </c>
      <c r="F156" s="17"/>
      <c r="G156" s="17"/>
      <c r="H156" s="29">
        <f t="shared" si="48"/>
        <v>-50000</v>
      </c>
      <c r="I156" s="17"/>
      <c r="J156" s="42" t="str">
        <f t="shared" si="49"/>
        <v/>
      </c>
      <c r="K156" s="17"/>
      <c r="L156" s="17"/>
      <c r="M156" s="29">
        <f t="shared" si="50"/>
        <v>-50000</v>
      </c>
      <c r="N156" s="29">
        <f t="shared" si="51"/>
        <v>0</v>
      </c>
      <c r="O156" s="29">
        <f t="shared" si="52"/>
        <v>0</v>
      </c>
      <c r="P156" s="29">
        <f t="shared" si="53"/>
        <v>0</v>
      </c>
      <c r="Q156" s="29">
        <f t="shared" si="54"/>
        <v>0</v>
      </c>
      <c r="R156" s="19"/>
      <c r="S156" s="26"/>
      <c r="T156" s="26">
        <f t="shared" si="55"/>
        <v>0</v>
      </c>
      <c r="U156" s="26">
        <f t="shared" si="56"/>
        <v>0</v>
      </c>
      <c r="V156" s="26">
        <f>Master!S156</f>
        <v>0</v>
      </c>
      <c r="W156" s="26">
        <f t="shared" si="57"/>
        <v>0</v>
      </c>
      <c r="X156" s="26">
        <f t="shared" si="58"/>
        <v>0</v>
      </c>
      <c r="Y156" s="26">
        <f t="shared" si="59"/>
        <v>0</v>
      </c>
      <c r="Z156" s="26">
        <f t="shared" si="60"/>
        <v>0</v>
      </c>
      <c r="AA156" s="26">
        <f t="shared" si="61"/>
        <v>0</v>
      </c>
      <c r="AB156" s="26">
        <f t="shared" si="62"/>
        <v>0</v>
      </c>
      <c r="AC156" s="26">
        <f t="shared" si="63"/>
        <v>0</v>
      </c>
      <c r="AD156" s="26">
        <f t="shared" si="64"/>
        <v>0</v>
      </c>
      <c r="AE156" s="26">
        <f t="shared" si="65"/>
        <v>0</v>
      </c>
      <c r="AF156" s="26">
        <f t="shared" si="66"/>
        <v>0</v>
      </c>
      <c r="AG156" s="26">
        <f t="shared" si="67"/>
        <v>0</v>
      </c>
      <c r="AH156" s="26">
        <f t="shared" si="68"/>
        <v>0</v>
      </c>
      <c r="AI156" s="26"/>
      <c r="AJ156" s="1">
        <f t="shared" si="69"/>
        <v>0</v>
      </c>
      <c r="AK156" s="1">
        <f t="shared" si="70"/>
        <v>0</v>
      </c>
      <c r="AL156" s="1">
        <f t="shared" si="71"/>
        <v>0</v>
      </c>
    </row>
    <row r="157" spans="1:38" ht="20.100000000000001" customHeight="1" x14ac:dyDescent="0.25">
      <c r="A157" s="29">
        <f>IF(Table1[[#This Row],[Sr.No.]]="","",Table1[[#This Row],[Sr.No.]])</f>
        <v>152</v>
      </c>
      <c r="B157" s="30" t="str">
        <f>IF(Table1[[#This Row],[Name of Employee]]="","",Table1[[#This Row],[Name of Employee]])</f>
        <v>S</v>
      </c>
      <c r="C157" s="29" t="str">
        <f>IF(IF(Master!T157="","",Master!T157)=0,"",IF(Master!T157="","",Master!T157))</f>
        <v/>
      </c>
      <c r="D157" s="17"/>
      <c r="E157" s="17">
        <v>50000</v>
      </c>
      <c r="F157" s="17"/>
      <c r="G157" s="17"/>
      <c r="H157" s="29">
        <f t="shared" si="48"/>
        <v>-50000</v>
      </c>
      <c r="I157" s="17"/>
      <c r="J157" s="42" t="str">
        <f t="shared" si="49"/>
        <v/>
      </c>
      <c r="K157" s="17"/>
      <c r="L157" s="17"/>
      <c r="M157" s="29">
        <f t="shared" si="50"/>
        <v>-50000</v>
      </c>
      <c r="N157" s="29">
        <f t="shared" si="51"/>
        <v>0</v>
      </c>
      <c r="O157" s="29">
        <f t="shared" si="52"/>
        <v>0</v>
      </c>
      <c r="P157" s="29">
        <f t="shared" si="53"/>
        <v>0</v>
      </c>
      <c r="Q157" s="29">
        <f t="shared" si="54"/>
        <v>0</v>
      </c>
      <c r="R157" s="19"/>
      <c r="S157" s="26"/>
      <c r="T157" s="26">
        <f t="shared" si="55"/>
        <v>0</v>
      </c>
      <c r="U157" s="26">
        <f t="shared" si="56"/>
        <v>0</v>
      </c>
      <c r="V157" s="26">
        <f>Master!S157</f>
        <v>0</v>
      </c>
      <c r="W157" s="26">
        <f t="shared" si="57"/>
        <v>0</v>
      </c>
      <c r="X157" s="26">
        <f t="shared" si="58"/>
        <v>0</v>
      </c>
      <c r="Y157" s="26">
        <f t="shared" si="59"/>
        <v>0</v>
      </c>
      <c r="Z157" s="26">
        <f t="shared" si="60"/>
        <v>0</v>
      </c>
      <c r="AA157" s="26">
        <f t="shared" si="61"/>
        <v>0</v>
      </c>
      <c r="AB157" s="26">
        <f t="shared" si="62"/>
        <v>0</v>
      </c>
      <c r="AC157" s="26">
        <f t="shared" si="63"/>
        <v>0</v>
      </c>
      <c r="AD157" s="26">
        <f t="shared" si="64"/>
        <v>0</v>
      </c>
      <c r="AE157" s="26">
        <f t="shared" si="65"/>
        <v>0</v>
      </c>
      <c r="AF157" s="26">
        <f t="shared" si="66"/>
        <v>0</v>
      </c>
      <c r="AG157" s="26">
        <f t="shared" si="67"/>
        <v>0</v>
      </c>
      <c r="AH157" s="26">
        <f t="shared" si="68"/>
        <v>0</v>
      </c>
      <c r="AI157" s="26"/>
      <c r="AJ157" s="1">
        <f t="shared" si="69"/>
        <v>0</v>
      </c>
      <c r="AK157" s="1">
        <f t="shared" si="70"/>
        <v>0</v>
      </c>
      <c r="AL157" s="1">
        <f t="shared" si="71"/>
        <v>0</v>
      </c>
    </row>
    <row r="158" spans="1:38" ht="20.100000000000001" customHeight="1" x14ac:dyDescent="0.25">
      <c r="A158" s="29">
        <f>IF(Table1[[#This Row],[Sr.No.]]="","",Table1[[#This Row],[Sr.No.]])</f>
        <v>153</v>
      </c>
      <c r="B158" s="30" t="str">
        <f>IF(Table1[[#This Row],[Name of Employee]]="","",Table1[[#This Row],[Name of Employee]])</f>
        <v>T</v>
      </c>
      <c r="C158" s="29" t="str">
        <f>IF(IF(Master!T158="","",Master!T158)=0,"",IF(Master!T158="","",Master!T158))</f>
        <v/>
      </c>
      <c r="D158" s="17"/>
      <c r="E158" s="17">
        <v>50000</v>
      </c>
      <c r="F158" s="17"/>
      <c r="G158" s="17"/>
      <c r="H158" s="29">
        <f t="shared" si="48"/>
        <v>-50000</v>
      </c>
      <c r="I158" s="17"/>
      <c r="J158" s="42" t="str">
        <f t="shared" si="49"/>
        <v/>
      </c>
      <c r="K158" s="17"/>
      <c r="L158" s="17"/>
      <c r="M158" s="29">
        <f t="shared" si="50"/>
        <v>-50000</v>
      </c>
      <c r="N158" s="29">
        <f t="shared" si="51"/>
        <v>0</v>
      </c>
      <c r="O158" s="29">
        <f t="shared" si="52"/>
        <v>0</v>
      </c>
      <c r="P158" s="29">
        <f t="shared" si="53"/>
        <v>0</v>
      </c>
      <c r="Q158" s="29">
        <f t="shared" si="54"/>
        <v>0</v>
      </c>
      <c r="R158" s="19"/>
      <c r="S158" s="26"/>
      <c r="T158" s="26">
        <f t="shared" si="55"/>
        <v>0</v>
      </c>
      <c r="U158" s="26">
        <f t="shared" si="56"/>
        <v>0</v>
      </c>
      <c r="V158" s="26">
        <f>Master!S158</f>
        <v>0</v>
      </c>
      <c r="W158" s="26">
        <f t="shared" si="57"/>
        <v>0</v>
      </c>
      <c r="X158" s="26">
        <f t="shared" si="58"/>
        <v>0</v>
      </c>
      <c r="Y158" s="26">
        <f t="shared" si="59"/>
        <v>0</v>
      </c>
      <c r="Z158" s="26">
        <f t="shared" si="60"/>
        <v>0</v>
      </c>
      <c r="AA158" s="26">
        <f t="shared" si="61"/>
        <v>0</v>
      </c>
      <c r="AB158" s="26">
        <f t="shared" si="62"/>
        <v>0</v>
      </c>
      <c r="AC158" s="26">
        <f t="shared" si="63"/>
        <v>0</v>
      </c>
      <c r="AD158" s="26">
        <f t="shared" si="64"/>
        <v>0</v>
      </c>
      <c r="AE158" s="26">
        <f t="shared" si="65"/>
        <v>0</v>
      </c>
      <c r="AF158" s="26">
        <f t="shared" si="66"/>
        <v>0</v>
      </c>
      <c r="AG158" s="26">
        <f t="shared" si="67"/>
        <v>0</v>
      </c>
      <c r="AH158" s="26">
        <f t="shared" si="68"/>
        <v>0</v>
      </c>
      <c r="AI158" s="26"/>
      <c r="AJ158" s="1">
        <f t="shared" si="69"/>
        <v>0</v>
      </c>
      <c r="AK158" s="1">
        <f t="shared" si="70"/>
        <v>0</v>
      </c>
      <c r="AL158" s="1">
        <f t="shared" si="71"/>
        <v>0</v>
      </c>
    </row>
    <row r="159" spans="1:38" ht="20.100000000000001" customHeight="1" x14ac:dyDescent="0.25">
      <c r="A159" s="29">
        <f>IF(Table1[[#This Row],[Sr.No.]]="","",Table1[[#This Row],[Sr.No.]])</f>
        <v>154</v>
      </c>
      <c r="B159" s="30" t="str">
        <f>IF(Table1[[#This Row],[Name of Employee]]="","",Table1[[#This Row],[Name of Employee]])</f>
        <v>U</v>
      </c>
      <c r="C159" s="29" t="str">
        <f>IF(IF(Master!T159="","",Master!T159)=0,"",IF(Master!T159="","",Master!T159))</f>
        <v/>
      </c>
      <c r="D159" s="17"/>
      <c r="E159" s="17">
        <v>50000</v>
      </c>
      <c r="F159" s="17"/>
      <c r="G159" s="17"/>
      <c r="H159" s="29">
        <f t="shared" si="48"/>
        <v>-50000</v>
      </c>
      <c r="I159" s="17"/>
      <c r="J159" s="42" t="str">
        <f t="shared" si="49"/>
        <v/>
      </c>
      <c r="K159" s="17"/>
      <c r="L159" s="17"/>
      <c r="M159" s="29">
        <f t="shared" si="50"/>
        <v>-50000</v>
      </c>
      <c r="N159" s="29">
        <f t="shared" si="51"/>
        <v>0</v>
      </c>
      <c r="O159" s="29">
        <f t="shared" si="52"/>
        <v>0</v>
      </c>
      <c r="P159" s="29">
        <f t="shared" si="53"/>
        <v>0</v>
      </c>
      <c r="Q159" s="29">
        <f t="shared" si="54"/>
        <v>0</v>
      </c>
      <c r="R159" s="19"/>
      <c r="S159" s="26"/>
      <c r="T159" s="26">
        <f t="shared" si="55"/>
        <v>0</v>
      </c>
      <c r="U159" s="26">
        <f t="shared" si="56"/>
        <v>0</v>
      </c>
      <c r="V159" s="26">
        <f>Master!S159</f>
        <v>0</v>
      </c>
      <c r="W159" s="26">
        <f t="shared" si="57"/>
        <v>0</v>
      </c>
      <c r="X159" s="26">
        <f t="shared" si="58"/>
        <v>0</v>
      </c>
      <c r="Y159" s="26">
        <f t="shared" si="59"/>
        <v>0</v>
      </c>
      <c r="Z159" s="26">
        <f t="shared" si="60"/>
        <v>0</v>
      </c>
      <c r="AA159" s="26">
        <f t="shared" si="61"/>
        <v>0</v>
      </c>
      <c r="AB159" s="26">
        <f t="shared" si="62"/>
        <v>0</v>
      </c>
      <c r="AC159" s="26">
        <f t="shared" si="63"/>
        <v>0</v>
      </c>
      <c r="AD159" s="26">
        <f t="shared" si="64"/>
        <v>0</v>
      </c>
      <c r="AE159" s="26">
        <f t="shared" si="65"/>
        <v>0</v>
      </c>
      <c r="AF159" s="26">
        <f t="shared" si="66"/>
        <v>0</v>
      </c>
      <c r="AG159" s="26">
        <f t="shared" si="67"/>
        <v>0</v>
      </c>
      <c r="AH159" s="26">
        <f t="shared" si="68"/>
        <v>0</v>
      </c>
      <c r="AI159" s="26"/>
      <c r="AJ159" s="1">
        <f t="shared" si="69"/>
        <v>0</v>
      </c>
      <c r="AK159" s="1">
        <f t="shared" si="70"/>
        <v>0</v>
      </c>
      <c r="AL159" s="1">
        <f t="shared" si="71"/>
        <v>0</v>
      </c>
    </row>
    <row r="160" spans="1:38" ht="20.100000000000001" customHeight="1" x14ac:dyDescent="0.25">
      <c r="A160" s="29">
        <f>IF(Table1[[#This Row],[Sr.No.]]="","",Table1[[#This Row],[Sr.No.]])</f>
        <v>155</v>
      </c>
      <c r="B160" s="30" t="str">
        <f>IF(Table1[[#This Row],[Name of Employee]]="","",Table1[[#This Row],[Name of Employee]])</f>
        <v>V</v>
      </c>
      <c r="C160" s="29" t="str">
        <f>IF(IF(Master!T160="","",Master!T160)=0,"",IF(Master!T160="","",Master!T160))</f>
        <v/>
      </c>
      <c r="D160" s="17"/>
      <c r="E160" s="17">
        <v>50000</v>
      </c>
      <c r="F160" s="17"/>
      <c r="G160" s="17"/>
      <c r="H160" s="29">
        <f t="shared" si="48"/>
        <v>-50000</v>
      </c>
      <c r="I160" s="17"/>
      <c r="J160" s="42" t="str">
        <f t="shared" si="49"/>
        <v/>
      </c>
      <c r="K160" s="17"/>
      <c r="L160" s="17"/>
      <c r="M160" s="29">
        <f t="shared" si="50"/>
        <v>-50000</v>
      </c>
      <c r="N160" s="29">
        <f t="shared" si="51"/>
        <v>0</v>
      </c>
      <c r="O160" s="29">
        <f t="shared" si="52"/>
        <v>0</v>
      </c>
      <c r="P160" s="29">
        <f t="shared" si="53"/>
        <v>0</v>
      </c>
      <c r="Q160" s="29">
        <f t="shared" si="54"/>
        <v>0</v>
      </c>
      <c r="R160" s="19"/>
      <c r="S160" s="26"/>
      <c r="T160" s="26">
        <f t="shared" si="55"/>
        <v>0</v>
      </c>
      <c r="U160" s="26">
        <f t="shared" si="56"/>
        <v>0</v>
      </c>
      <c r="V160" s="26">
        <f>Master!S160</f>
        <v>0</v>
      </c>
      <c r="W160" s="26">
        <f t="shared" si="57"/>
        <v>0</v>
      </c>
      <c r="X160" s="26">
        <f t="shared" si="58"/>
        <v>0</v>
      </c>
      <c r="Y160" s="26">
        <f t="shared" si="59"/>
        <v>0</v>
      </c>
      <c r="Z160" s="26">
        <f t="shared" si="60"/>
        <v>0</v>
      </c>
      <c r="AA160" s="26">
        <f t="shared" si="61"/>
        <v>0</v>
      </c>
      <c r="AB160" s="26">
        <f t="shared" si="62"/>
        <v>0</v>
      </c>
      <c r="AC160" s="26">
        <f t="shared" si="63"/>
        <v>0</v>
      </c>
      <c r="AD160" s="26">
        <f t="shared" si="64"/>
        <v>0</v>
      </c>
      <c r="AE160" s="26">
        <f t="shared" si="65"/>
        <v>0</v>
      </c>
      <c r="AF160" s="26">
        <f t="shared" si="66"/>
        <v>0</v>
      </c>
      <c r="AG160" s="26">
        <f t="shared" si="67"/>
        <v>0</v>
      </c>
      <c r="AH160" s="26">
        <f t="shared" si="68"/>
        <v>0</v>
      </c>
      <c r="AI160" s="26"/>
      <c r="AJ160" s="1">
        <f t="shared" si="69"/>
        <v>0</v>
      </c>
      <c r="AK160" s="1">
        <f t="shared" si="70"/>
        <v>0</v>
      </c>
      <c r="AL160" s="1">
        <f t="shared" si="71"/>
        <v>0</v>
      </c>
    </row>
    <row r="161" spans="1:38" ht="20.100000000000001" customHeight="1" x14ac:dyDescent="0.25">
      <c r="A161" s="29">
        <f>IF(Table1[[#This Row],[Sr.No.]]="","",Table1[[#This Row],[Sr.No.]])</f>
        <v>156</v>
      </c>
      <c r="B161" s="30" t="str">
        <f>IF(Table1[[#This Row],[Name of Employee]]="","",Table1[[#This Row],[Name of Employee]])</f>
        <v>W</v>
      </c>
      <c r="C161" s="29" t="str">
        <f>IF(IF(Master!T161="","",Master!T161)=0,"",IF(Master!T161="","",Master!T161))</f>
        <v/>
      </c>
      <c r="D161" s="17"/>
      <c r="E161" s="17">
        <v>50000</v>
      </c>
      <c r="F161" s="17"/>
      <c r="G161" s="17"/>
      <c r="H161" s="29">
        <f t="shared" si="48"/>
        <v>-50000</v>
      </c>
      <c r="I161" s="17"/>
      <c r="J161" s="42" t="str">
        <f t="shared" si="49"/>
        <v/>
      </c>
      <c r="K161" s="17"/>
      <c r="L161" s="17"/>
      <c r="M161" s="29">
        <f t="shared" si="50"/>
        <v>-50000</v>
      </c>
      <c r="N161" s="29">
        <f t="shared" si="51"/>
        <v>0</v>
      </c>
      <c r="O161" s="29">
        <f t="shared" si="52"/>
        <v>0</v>
      </c>
      <c r="P161" s="29">
        <f t="shared" si="53"/>
        <v>0</v>
      </c>
      <c r="Q161" s="29">
        <f t="shared" si="54"/>
        <v>0</v>
      </c>
      <c r="R161" s="19"/>
      <c r="S161" s="26"/>
      <c r="T161" s="26">
        <f t="shared" si="55"/>
        <v>0</v>
      </c>
      <c r="U161" s="26">
        <f t="shared" si="56"/>
        <v>0</v>
      </c>
      <c r="V161" s="26">
        <f>Master!S161</f>
        <v>0</v>
      </c>
      <c r="W161" s="26">
        <f t="shared" si="57"/>
        <v>0</v>
      </c>
      <c r="X161" s="26">
        <f t="shared" si="58"/>
        <v>0</v>
      </c>
      <c r="Y161" s="26">
        <f t="shared" si="59"/>
        <v>0</v>
      </c>
      <c r="Z161" s="26">
        <f t="shared" si="60"/>
        <v>0</v>
      </c>
      <c r="AA161" s="26">
        <f t="shared" si="61"/>
        <v>0</v>
      </c>
      <c r="AB161" s="26">
        <f t="shared" si="62"/>
        <v>0</v>
      </c>
      <c r="AC161" s="26">
        <f t="shared" si="63"/>
        <v>0</v>
      </c>
      <c r="AD161" s="26">
        <f t="shared" si="64"/>
        <v>0</v>
      </c>
      <c r="AE161" s="26">
        <f t="shared" si="65"/>
        <v>0</v>
      </c>
      <c r="AF161" s="26">
        <f t="shared" si="66"/>
        <v>0</v>
      </c>
      <c r="AG161" s="26">
        <f t="shared" si="67"/>
        <v>0</v>
      </c>
      <c r="AH161" s="26">
        <f t="shared" si="68"/>
        <v>0</v>
      </c>
      <c r="AI161" s="26"/>
      <c r="AJ161" s="1">
        <f t="shared" si="69"/>
        <v>0</v>
      </c>
      <c r="AK161" s="1">
        <f t="shared" si="70"/>
        <v>0</v>
      </c>
      <c r="AL161" s="1">
        <f t="shared" si="71"/>
        <v>0</v>
      </c>
    </row>
    <row r="162" spans="1:38" ht="20.100000000000001" customHeight="1" x14ac:dyDescent="0.25">
      <c r="A162" s="29">
        <f>IF(Table1[[#This Row],[Sr.No.]]="","",Table1[[#This Row],[Sr.No.]])</f>
        <v>157</v>
      </c>
      <c r="B162" s="30" t="str">
        <f>IF(Table1[[#This Row],[Name of Employee]]="","",Table1[[#This Row],[Name of Employee]])</f>
        <v>X</v>
      </c>
      <c r="C162" s="29" t="str">
        <f>IF(IF(Master!T162="","",Master!T162)=0,"",IF(Master!T162="","",Master!T162))</f>
        <v/>
      </c>
      <c r="D162" s="17"/>
      <c r="E162" s="17">
        <v>50000</v>
      </c>
      <c r="F162" s="17"/>
      <c r="G162" s="17"/>
      <c r="H162" s="29">
        <f t="shared" si="48"/>
        <v>-50000</v>
      </c>
      <c r="I162" s="17"/>
      <c r="J162" s="42" t="str">
        <f t="shared" si="49"/>
        <v/>
      </c>
      <c r="K162" s="17"/>
      <c r="L162" s="17"/>
      <c r="M162" s="29">
        <f t="shared" si="50"/>
        <v>-50000</v>
      </c>
      <c r="N162" s="29">
        <f t="shared" si="51"/>
        <v>0</v>
      </c>
      <c r="O162" s="29">
        <f t="shared" si="52"/>
        <v>0</v>
      </c>
      <c r="P162" s="29">
        <f t="shared" si="53"/>
        <v>0</v>
      </c>
      <c r="Q162" s="29">
        <f t="shared" si="54"/>
        <v>0</v>
      </c>
      <c r="R162" s="19"/>
      <c r="S162" s="26"/>
      <c r="T162" s="26">
        <f t="shared" si="55"/>
        <v>0</v>
      </c>
      <c r="U162" s="26">
        <f t="shared" si="56"/>
        <v>0</v>
      </c>
      <c r="V162" s="26">
        <f>Master!S162</f>
        <v>0</v>
      </c>
      <c r="W162" s="26">
        <f t="shared" si="57"/>
        <v>0</v>
      </c>
      <c r="X162" s="26">
        <f t="shared" si="58"/>
        <v>0</v>
      </c>
      <c r="Y162" s="26">
        <f t="shared" si="59"/>
        <v>0</v>
      </c>
      <c r="Z162" s="26">
        <f t="shared" si="60"/>
        <v>0</v>
      </c>
      <c r="AA162" s="26">
        <f t="shared" si="61"/>
        <v>0</v>
      </c>
      <c r="AB162" s="26">
        <f t="shared" si="62"/>
        <v>0</v>
      </c>
      <c r="AC162" s="26">
        <f t="shared" si="63"/>
        <v>0</v>
      </c>
      <c r="AD162" s="26">
        <f t="shared" si="64"/>
        <v>0</v>
      </c>
      <c r="AE162" s="26">
        <f t="shared" si="65"/>
        <v>0</v>
      </c>
      <c r="AF162" s="26">
        <f t="shared" si="66"/>
        <v>0</v>
      </c>
      <c r="AG162" s="26">
        <f t="shared" si="67"/>
        <v>0</v>
      </c>
      <c r="AH162" s="26">
        <f t="shared" si="68"/>
        <v>0</v>
      </c>
      <c r="AI162" s="26"/>
      <c r="AJ162" s="1">
        <f t="shared" si="69"/>
        <v>0</v>
      </c>
      <c r="AK162" s="1">
        <f t="shared" si="70"/>
        <v>0</v>
      </c>
      <c r="AL162" s="1">
        <f t="shared" si="71"/>
        <v>0</v>
      </c>
    </row>
    <row r="163" spans="1:38" ht="20.100000000000001" customHeight="1" x14ac:dyDescent="0.25">
      <c r="A163" s="29">
        <f>IF(Table1[[#This Row],[Sr.No.]]="","",Table1[[#This Row],[Sr.No.]])</f>
        <v>158</v>
      </c>
      <c r="B163" s="30" t="str">
        <f>IF(Table1[[#This Row],[Name of Employee]]="","",Table1[[#This Row],[Name of Employee]])</f>
        <v>Y</v>
      </c>
      <c r="C163" s="29" t="str">
        <f>IF(IF(Master!T163="","",Master!T163)=0,"",IF(Master!T163="","",Master!T163))</f>
        <v/>
      </c>
      <c r="D163" s="17"/>
      <c r="E163" s="17">
        <v>50000</v>
      </c>
      <c r="F163" s="17"/>
      <c r="G163" s="17"/>
      <c r="H163" s="29">
        <f t="shared" si="48"/>
        <v>-50000</v>
      </c>
      <c r="I163" s="17"/>
      <c r="J163" s="42" t="str">
        <f t="shared" si="49"/>
        <v/>
      </c>
      <c r="K163" s="17"/>
      <c r="L163" s="17"/>
      <c r="M163" s="29">
        <f t="shared" si="50"/>
        <v>-50000</v>
      </c>
      <c r="N163" s="29">
        <f t="shared" si="51"/>
        <v>0</v>
      </c>
      <c r="O163" s="29">
        <f t="shared" si="52"/>
        <v>0</v>
      </c>
      <c r="P163" s="29">
        <f t="shared" si="53"/>
        <v>0</v>
      </c>
      <c r="Q163" s="29">
        <f t="shared" si="54"/>
        <v>0</v>
      </c>
      <c r="R163" s="19"/>
      <c r="S163" s="26"/>
      <c r="T163" s="26">
        <f t="shared" si="55"/>
        <v>0</v>
      </c>
      <c r="U163" s="26">
        <f t="shared" si="56"/>
        <v>0</v>
      </c>
      <c r="V163" s="26">
        <f>Master!S163</f>
        <v>0</v>
      </c>
      <c r="W163" s="26">
        <f t="shared" si="57"/>
        <v>0</v>
      </c>
      <c r="X163" s="26">
        <f t="shared" si="58"/>
        <v>0</v>
      </c>
      <c r="Y163" s="26">
        <f t="shared" si="59"/>
        <v>0</v>
      </c>
      <c r="Z163" s="26">
        <f t="shared" si="60"/>
        <v>0</v>
      </c>
      <c r="AA163" s="26">
        <f t="shared" si="61"/>
        <v>0</v>
      </c>
      <c r="AB163" s="26">
        <f t="shared" si="62"/>
        <v>0</v>
      </c>
      <c r="AC163" s="26">
        <f t="shared" si="63"/>
        <v>0</v>
      </c>
      <c r="AD163" s="26">
        <f t="shared" si="64"/>
        <v>0</v>
      </c>
      <c r="AE163" s="26">
        <f t="shared" si="65"/>
        <v>0</v>
      </c>
      <c r="AF163" s="26">
        <f t="shared" si="66"/>
        <v>0</v>
      </c>
      <c r="AG163" s="26">
        <f t="shared" si="67"/>
        <v>0</v>
      </c>
      <c r="AH163" s="26">
        <f t="shared" si="68"/>
        <v>0</v>
      </c>
      <c r="AI163" s="26"/>
      <c r="AJ163" s="1">
        <f t="shared" si="69"/>
        <v>0</v>
      </c>
      <c r="AK163" s="1">
        <f t="shared" si="70"/>
        <v>0</v>
      </c>
      <c r="AL163" s="1">
        <f t="shared" si="71"/>
        <v>0</v>
      </c>
    </row>
    <row r="164" spans="1:38" ht="20.100000000000001" customHeight="1" x14ac:dyDescent="0.25">
      <c r="A164" s="29">
        <f>IF(Table1[[#This Row],[Sr.No.]]="","",Table1[[#This Row],[Sr.No.]])</f>
        <v>159</v>
      </c>
      <c r="B164" s="30" t="str">
        <f>IF(Table1[[#This Row],[Name of Employee]]="","",Table1[[#This Row],[Name of Employee]])</f>
        <v>Z</v>
      </c>
      <c r="C164" s="29" t="str">
        <f>IF(IF(Master!T164="","",Master!T164)=0,"",IF(Master!T164="","",Master!T164))</f>
        <v/>
      </c>
      <c r="D164" s="17"/>
      <c r="E164" s="17">
        <v>50000</v>
      </c>
      <c r="F164" s="17"/>
      <c r="G164" s="17"/>
      <c r="H164" s="29">
        <f t="shared" si="48"/>
        <v>-50000</v>
      </c>
      <c r="I164" s="17"/>
      <c r="J164" s="42" t="str">
        <f t="shared" si="49"/>
        <v/>
      </c>
      <c r="K164" s="17"/>
      <c r="L164" s="17"/>
      <c r="M164" s="29">
        <f t="shared" si="50"/>
        <v>-50000</v>
      </c>
      <c r="N164" s="29">
        <f t="shared" si="51"/>
        <v>0</v>
      </c>
      <c r="O164" s="29">
        <f t="shared" si="52"/>
        <v>0</v>
      </c>
      <c r="P164" s="29">
        <f t="shared" si="53"/>
        <v>0</v>
      </c>
      <c r="Q164" s="29">
        <f t="shared" si="54"/>
        <v>0</v>
      </c>
      <c r="R164" s="19"/>
      <c r="S164" s="26"/>
      <c r="T164" s="26">
        <f t="shared" si="55"/>
        <v>0</v>
      </c>
      <c r="U164" s="26">
        <f t="shared" si="56"/>
        <v>0</v>
      </c>
      <c r="V164" s="26">
        <f>Master!S164</f>
        <v>0</v>
      </c>
      <c r="W164" s="26">
        <f t="shared" si="57"/>
        <v>0</v>
      </c>
      <c r="X164" s="26">
        <f t="shared" si="58"/>
        <v>0</v>
      </c>
      <c r="Y164" s="26">
        <f t="shared" si="59"/>
        <v>0</v>
      </c>
      <c r="Z164" s="26">
        <f t="shared" si="60"/>
        <v>0</v>
      </c>
      <c r="AA164" s="26">
        <f t="shared" si="61"/>
        <v>0</v>
      </c>
      <c r="AB164" s="26">
        <f t="shared" si="62"/>
        <v>0</v>
      </c>
      <c r="AC164" s="26">
        <f t="shared" si="63"/>
        <v>0</v>
      </c>
      <c r="AD164" s="26">
        <f t="shared" si="64"/>
        <v>0</v>
      </c>
      <c r="AE164" s="26">
        <f t="shared" si="65"/>
        <v>0</v>
      </c>
      <c r="AF164" s="26">
        <f t="shared" si="66"/>
        <v>0</v>
      </c>
      <c r="AG164" s="26">
        <f t="shared" si="67"/>
        <v>0</v>
      </c>
      <c r="AH164" s="26">
        <f t="shared" si="68"/>
        <v>0</v>
      </c>
      <c r="AI164" s="26"/>
      <c r="AJ164" s="1">
        <f t="shared" si="69"/>
        <v>0</v>
      </c>
      <c r="AK164" s="1">
        <f t="shared" si="70"/>
        <v>0</v>
      </c>
      <c r="AL164" s="1">
        <f t="shared" si="71"/>
        <v>0</v>
      </c>
    </row>
    <row r="165" spans="1:38" ht="20.100000000000001" customHeight="1" x14ac:dyDescent="0.25">
      <c r="A165" s="29">
        <f>IF(Table1[[#This Row],[Sr.No.]]="","",Table1[[#This Row],[Sr.No.]])</f>
        <v>160</v>
      </c>
      <c r="B165" s="30" t="str">
        <f>IF(Table1[[#This Row],[Name of Employee]]="","",Table1[[#This Row],[Name of Employee]])</f>
        <v>A</v>
      </c>
      <c r="C165" s="29" t="str">
        <f>IF(IF(Master!T165="","",Master!T165)=0,"",IF(Master!T165="","",Master!T165))</f>
        <v/>
      </c>
      <c r="D165" s="17"/>
      <c r="E165" s="17">
        <v>50000</v>
      </c>
      <c r="F165" s="17"/>
      <c r="G165" s="17"/>
      <c r="H165" s="29">
        <f t="shared" si="48"/>
        <v>-50000</v>
      </c>
      <c r="I165" s="17"/>
      <c r="J165" s="42" t="str">
        <f t="shared" si="49"/>
        <v/>
      </c>
      <c r="K165" s="17"/>
      <c r="L165" s="17"/>
      <c r="M165" s="29">
        <f t="shared" si="50"/>
        <v>-50000</v>
      </c>
      <c r="N165" s="29">
        <f t="shared" si="51"/>
        <v>0</v>
      </c>
      <c r="O165" s="29">
        <f t="shared" si="52"/>
        <v>0</v>
      </c>
      <c r="P165" s="29">
        <f t="shared" si="53"/>
        <v>0</v>
      </c>
      <c r="Q165" s="29">
        <f t="shared" si="54"/>
        <v>0</v>
      </c>
      <c r="R165" s="19"/>
      <c r="S165" s="26"/>
      <c r="T165" s="26">
        <f t="shared" si="55"/>
        <v>0</v>
      </c>
      <c r="U165" s="26">
        <f t="shared" si="56"/>
        <v>0</v>
      </c>
      <c r="V165" s="26">
        <f>Master!S165</f>
        <v>0</v>
      </c>
      <c r="W165" s="26">
        <f t="shared" si="57"/>
        <v>0</v>
      </c>
      <c r="X165" s="26">
        <f t="shared" si="58"/>
        <v>0</v>
      </c>
      <c r="Y165" s="26">
        <f t="shared" si="59"/>
        <v>0</v>
      </c>
      <c r="Z165" s="26">
        <f t="shared" si="60"/>
        <v>0</v>
      </c>
      <c r="AA165" s="26">
        <f t="shared" si="61"/>
        <v>0</v>
      </c>
      <c r="AB165" s="26">
        <f t="shared" si="62"/>
        <v>0</v>
      </c>
      <c r="AC165" s="26">
        <f t="shared" si="63"/>
        <v>0</v>
      </c>
      <c r="AD165" s="26">
        <f t="shared" si="64"/>
        <v>0</v>
      </c>
      <c r="AE165" s="26">
        <f t="shared" si="65"/>
        <v>0</v>
      </c>
      <c r="AF165" s="26">
        <f t="shared" si="66"/>
        <v>0</v>
      </c>
      <c r="AG165" s="26">
        <f t="shared" si="67"/>
        <v>0</v>
      </c>
      <c r="AH165" s="26">
        <f t="shared" si="68"/>
        <v>0</v>
      </c>
      <c r="AI165" s="26"/>
      <c r="AJ165" s="1">
        <f t="shared" si="69"/>
        <v>0</v>
      </c>
      <c r="AK165" s="1">
        <f t="shared" si="70"/>
        <v>0</v>
      </c>
      <c r="AL165" s="1">
        <f t="shared" si="71"/>
        <v>0</v>
      </c>
    </row>
    <row r="166" spans="1:38" ht="20.100000000000001" customHeight="1" x14ac:dyDescent="0.25">
      <c r="A166" s="29">
        <f>IF(Table1[[#This Row],[Sr.No.]]="","",Table1[[#This Row],[Sr.No.]])</f>
        <v>161</v>
      </c>
      <c r="B166" s="30" t="str">
        <f>IF(Table1[[#This Row],[Name of Employee]]="","",Table1[[#This Row],[Name of Employee]])</f>
        <v>B</v>
      </c>
      <c r="C166" s="29" t="str">
        <f>IF(IF(Master!T166="","",Master!T166)=0,"",IF(Master!T166="","",Master!T166))</f>
        <v/>
      </c>
      <c r="D166" s="17"/>
      <c r="E166" s="17">
        <v>50000</v>
      </c>
      <c r="F166" s="17"/>
      <c r="G166" s="17"/>
      <c r="H166" s="29">
        <f t="shared" si="48"/>
        <v>-50000</v>
      </c>
      <c r="I166" s="17"/>
      <c r="J166" s="42" t="str">
        <f t="shared" si="49"/>
        <v/>
      </c>
      <c r="K166" s="17"/>
      <c r="L166" s="17"/>
      <c r="M166" s="29">
        <f t="shared" si="50"/>
        <v>-50000</v>
      </c>
      <c r="N166" s="29">
        <f t="shared" si="51"/>
        <v>0</v>
      </c>
      <c r="O166" s="29">
        <f t="shared" si="52"/>
        <v>0</v>
      </c>
      <c r="P166" s="29">
        <f t="shared" si="53"/>
        <v>0</v>
      </c>
      <c r="Q166" s="29">
        <f t="shared" si="54"/>
        <v>0</v>
      </c>
      <c r="R166" s="19"/>
      <c r="S166" s="26"/>
      <c r="T166" s="26">
        <f t="shared" si="55"/>
        <v>0</v>
      </c>
      <c r="U166" s="26">
        <f t="shared" si="56"/>
        <v>0</v>
      </c>
      <c r="V166" s="26">
        <f>Master!S166</f>
        <v>0</v>
      </c>
      <c r="W166" s="26">
        <f t="shared" si="57"/>
        <v>0</v>
      </c>
      <c r="X166" s="26">
        <f t="shared" si="58"/>
        <v>0</v>
      </c>
      <c r="Y166" s="26">
        <f t="shared" si="59"/>
        <v>0</v>
      </c>
      <c r="Z166" s="26">
        <f t="shared" si="60"/>
        <v>0</v>
      </c>
      <c r="AA166" s="26">
        <f t="shared" si="61"/>
        <v>0</v>
      </c>
      <c r="AB166" s="26">
        <f t="shared" si="62"/>
        <v>0</v>
      </c>
      <c r="AC166" s="26">
        <f t="shared" si="63"/>
        <v>0</v>
      </c>
      <c r="AD166" s="26">
        <f t="shared" si="64"/>
        <v>0</v>
      </c>
      <c r="AE166" s="26">
        <f t="shared" si="65"/>
        <v>0</v>
      </c>
      <c r="AF166" s="26">
        <f t="shared" si="66"/>
        <v>0</v>
      </c>
      <c r="AG166" s="26">
        <f t="shared" si="67"/>
        <v>0</v>
      </c>
      <c r="AH166" s="26">
        <f t="shared" si="68"/>
        <v>0</v>
      </c>
      <c r="AI166" s="26"/>
      <c r="AJ166" s="1">
        <f t="shared" si="69"/>
        <v>0</v>
      </c>
      <c r="AK166" s="1">
        <f t="shared" si="70"/>
        <v>0</v>
      </c>
      <c r="AL166" s="1">
        <f t="shared" si="71"/>
        <v>0</v>
      </c>
    </row>
    <row r="167" spans="1:38" ht="20.100000000000001" customHeight="1" x14ac:dyDescent="0.25">
      <c r="A167" s="29">
        <f>IF(Table1[[#This Row],[Sr.No.]]="","",Table1[[#This Row],[Sr.No.]])</f>
        <v>162</v>
      </c>
      <c r="B167" s="30" t="str">
        <f>IF(Table1[[#This Row],[Name of Employee]]="","",Table1[[#This Row],[Name of Employee]])</f>
        <v>C</v>
      </c>
      <c r="C167" s="29" t="str">
        <f>IF(IF(Master!T167="","",Master!T167)=0,"",IF(Master!T167="","",Master!T167))</f>
        <v/>
      </c>
      <c r="D167" s="17"/>
      <c r="E167" s="17">
        <v>50000</v>
      </c>
      <c r="F167" s="17"/>
      <c r="G167" s="17"/>
      <c r="H167" s="29">
        <f t="shared" si="48"/>
        <v>-50000</v>
      </c>
      <c r="I167" s="17"/>
      <c r="J167" s="42" t="str">
        <f t="shared" si="49"/>
        <v/>
      </c>
      <c r="K167" s="17"/>
      <c r="L167" s="17"/>
      <c r="M167" s="29">
        <f t="shared" si="50"/>
        <v>-50000</v>
      </c>
      <c r="N167" s="29">
        <f t="shared" si="51"/>
        <v>0</v>
      </c>
      <c r="O167" s="29">
        <f t="shared" si="52"/>
        <v>0</v>
      </c>
      <c r="P167" s="29">
        <f t="shared" si="53"/>
        <v>0</v>
      </c>
      <c r="Q167" s="29">
        <f t="shared" si="54"/>
        <v>0</v>
      </c>
      <c r="R167" s="19"/>
      <c r="S167" s="26"/>
      <c r="T167" s="26">
        <f t="shared" si="55"/>
        <v>0</v>
      </c>
      <c r="U167" s="26">
        <f t="shared" si="56"/>
        <v>0</v>
      </c>
      <c r="V167" s="26">
        <f>Master!S167</f>
        <v>0</v>
      </c>
      <c r="W167" s="26">
        <f t="shared" si="57"/>
        <v>0</v>
      </c>
      <c r="X167" s="26">
        <f t="shared" si="58"/>
        <v>0</v>
      </c>
      <c r="Y167" s="26">
        <f t="shared" si="59"/>
        <v>0</v>
      </c>
      <c r="Z167" s="26">
        <f t="shared" si="60"/>
        <v>0</v>
      </c>
      <c r="AA167" s="26">
        <f t="shared" si="61"/>
        <v>0</v>
      </c>
      <c r="AB167" s="26">
        <f t="shared" si="62"/>
        <v>0</v>
      </c>
      <c r="AC167" s="26">
        <f t="shared" si="63"/>
        <v>0</v>
      </c>
      <c r="AD167" s="26">
        <f t="shared" si="64"/>
        <v>0</v>
      </c>
      <c r="AE167" s="26">
        <f t="shared" si="65"/>
        <v>0</v>
      </c>
      <c r="AF167" s="26">
        <f t="shared" si="66"/>
        <v>0</v>
      </c>
      <c r="AG167" s="26">
        <f t="shared" si="67"/>
        <v>0</v>
      </c>
      <c r="AH167" s="26">
        <f t="shared" si="68"/>
        <v>0</v>
      </c>
      <c r="AI167" s="26"/>
      <c r="AJ167" s="1">
        <f t="shared" si="69"/>
        <v>0</v>
      </c>
      <c r="AK167" s="1">
        <f t="shared" si="70"/>
        <v>0</v>
      </c>
      <c r="AL167" s="1">
        <f t="shared" si="71"/>
        <v>0</v>
      </c>
    </row>
    <row r="168" spans="1:38" ht="20.100000000000001" customHeight="1" x14ac:dyDescent="0.25">
      <c r="A168" s="29">
        <f>IF(Table1[[#This Row],[Sr.No.]]="","",Table1[[#This Row],[Sr.No.]])</f>
        <v>163</v>
      </c>
      <c r="B168" s="30" t="str">
        <f>IF(Table1[[#This Row],[Name of Employee]]="","",Table1[[#This Row],[Name of Employee]])</f>
        <v>D</v>
      </c>
      <c r="C168" s="29" t="str">
        <f>IF(IF(Master!T168="","",Master!T168)=0,"",IF(Master!T168="","",Master!T168))</f>
        <v/>
      </c>
      <c r="D168" s="17"/>
      <c r="E168" s="17">
        <v>50000</v>
      </c>
      <c r="F168" s="17"/>
      <c r="G168" s="17"/>
      <c r="H168" s="29">
        <f t="shared" si="48"/>
        <v>-50000</v>
      </c>
      <c r="I168" s="17"/>
      <c r="J168" s="42" t="str">
        <f t="shared" si="49"/>
        <v/>
      </c>
      <c r="K168" s="17"/>
      <c r="L168" s="17"/>
      <c r="M168" s="29">
        <f t="shared" si="50"/>
        <v>-50000</v>
      </c>
      <c r="N168" s="29">
        <f t="shared" si="51"/>
        <v>0</v>
      </c>
      <c r="O168" s="29">
        <f t="shared" si="52"/>
        <v>0</v>
      </c>
      <c r="P168" s="29">
        <f t="shared" si="53"/>
        <v>0</v>
      </c>
      <c r="Q168" s="29">
        <f t="shared" si="54"/>
        <v>0</v>
      </c>
      <c r="R168" s="19"/>
      <c r="S168" s="26"/>
      <c r="T168" s="26">
        <f t="shared" si="55"/>
        <v>0</v>
      </c>
      <c r="U168" s="26">
        <f t="shared" si="56"/>
        <v>0</v>
      </c>
      <c r="V168" s="26">
        <f>Master!S168</f>
        <v>0</v>
      </c>
      <c r="W168" s="26">
        <f t="shared" si="57"/>
        <v>0</v>
      </c>
      <c r="X168" s="26">
        <f t="shared" si="58"/>
        <v>0</v>
      </c>
      <c r="Y168" s="26">
        <f t="shared" si="59"/>
        <v>0</v>
      </c>
      <c r="Z168" s="26">
        <f t="shared" si="60"/>
        <v>0</v>
      </c>
      <c r="AA168" s="26">
        <f t="shared" si="61"/>
        <v>0</v>
      </c>
      <c r="AB168" s="26">
        <f t="shared" si="62"/>
        <v>0</v>
      </c>
      <c r="AC168" s="26">
        <f t="shared" si="63"/>
        <v>0</v>
      </c>
      <c r="AD168" s="26">
        <f t="shared" si="64"/>
        <v>0</v>
      </c>
      <c r="AE168" s="26">
        <f t="shared" si="65"/>
        <v>0</v>
      </c>
      <c r="AF168" s="26">
        <f t="shared" si="66"/>
        <v>0</v>
      </c>
      <c r="AG168" s="26">
        <f t="shared" si="67"/>
        <v>0</v>
      </c>
      <c r="AH168" s="26">
        <f t="shared" si="68"/>
        <v>0</v>
      </c>
      <c r="AI168" s="26"/>
      <c r="AJ168" s="1">
        <f t="shared" si="69"/>
        <v>0</v>
      </c>
      <c r="AK168" s="1">
        <f t="shared" si="70"/>
        <v>0</v>
      </c>
      <c r="AL168" s="1">
        <f t="shared" si="71"/>
        <v>0</v>
      </c>
    </row>
    <row r="169" spans="1:38" ht="20.100000000000001" customHeight="1" x14ac:dyDescent="0.25">
      <c r="A169" s="29">
        <f>IF(Table1[[#This Row],[Sr.No.]]="","",Table1[[#This Row],[Sr.No.]])</f>
        <v>164</v>
      </c>
      <c r="B169" s="30" t="str">
        <f>IF(Table1[[#This Row],[Name of Employee]]="","",Table1[[#This Row],[Name of Employee]])</f>
        <v>E</v>
      </c>
      <c r="C169" s="29" t="str">
        <f>IF(IF(Master!T169="","",Master!T169)=0,"",IF(Master!T169="","",Master!T169))</f>
        <v/>
      </c>
      <c r="D169" s="17"/>
      <c r="E169" s="17">
        <v>50000</v>
      </c>
      <c r="F169" s="17"/>
      <c r="G169" s="17"/>
      <c r="H169" s="29">
        <f t="shared" si="48"/>
        <v>-50000</v>
      </c>
      <c r="I169" s="17"/>
      <c r="J169" s="42" t="str">
        <f t="shared" si="49"/>
        <v/>
      </c>
      <c r="K169" s="17"/>
      <c r="L169" s="17"/>
      <c r="M169" s="29">
        <f t="shared" si="50"/>
        <v>-50000</v>
      </c>
      <c r="N169" s="29">
        <f t="shared" si="51"/>
        <v>0</v>
      </c>
      <c r="O169" s="29">
        <f t="shared" si="52"/>
        <v>0</v>
      </c>
      <c r="P169" s="29">
        <f t="shared" si="53"/>
        <v>0</v>
      </c>
      <c r="Q169" s="29">
        <f t="shared" si="54"/>
        <v>0</v>
      </c>
      <c r="R169" s="19"/>
      <c r="S169" s="26"/>
      <c r="T169" s="26">
        <f t="shared" si="55"/>
        <v>0</v>
      </c>
      <c r="U169" s="26">
        <f t="shared" si="56"/>
        <v>0</v>
      </c>
      <c r="V169" s="26">
        <f>Master!S169</f>
        <v>0</v>
      </c>
      <c r="W169" s="26">
        <f t="shared" si="57"/>
        <v>0</v>
      </c>
      <c r="X169" s="26">
        <f t="shared" si="58"/>
        <v>0</v>
      </c>
      <c r="Y169" s="26">
        <f t="shared" si="59"/>
        <v>0</v>
      </c>
      <c r="Z169" s="26">
        <f t="shared" si="60"/>
        <v>0</v>
      </c>
      <c r="AA169" s="26">
        <f t="shared" si="61"/>
        <v>0</v>
      </c>
      <c r="AB169" s="26">
        <f t="shared" si="62"/>
        <v>0</v>
      </c>
      <c r="AC169" s="26">
        <f t="shared" si="63"/>
        <v>0</v>
      </c>
      <c r="AD169" s="26">
        <f t="shared" si="64"/>
        <v>0</v>
      </c>
      <c r="AE169" s="26">
        <f t="shared" si="65"/>
        <v>0</v>
      </c>
      <c r="AF169" s="26">
        <f t="shared" si="66"/>
        <v>0</v>
      </c>
      <c r="AG169" s="26">
        <f t="shared" si="67"/>
        <v>0</v>
      </c>
      <c r="AH169" s="26">
        <f t="shared" si="68"/>
        <v>0</v>
      </c>
      <c r="AI169" s="26"/>
      <c r="AJ169" s="1">
        <f t="shared" si="69"/>
        <v>0</v>
      </c>
      <c r="AK169" s="1">
        <f t="shared" si="70"/>
        <v>0</v>
      </c>
      <c r="AL169" s="1">
        <f t="shared" si="71"/>
        <v>0</v>
      </c>
    </row>
    <row r="170" spans="1:38" ht="20.100000000000001" customHeight="1" x14ac:dyDescent="0.25">
      <c r="A170" s="29">
        <f>IF(Table1[[#This Row],[Sr.No.]]="","",Table1[[#This Row],[Sr.No.]])</f>
        <v>165</v>
      </c>
      <c r="B170" s="30" t="str">
        <f>IF(Table1[[#This Row],[Name of Employee]]="","",Table1[[#This Row],[Name of Employee]])</f>
        <v>F</v>
      </c>
      <c r="C170" s="29" t="str">
        <f>IF(IF(Master!T170="","",Master!T170)=0,"",IF(Master!T170="","",Master!T170))</f>
        <v/>
      </c>
      <c r="D170" s="17"/>
      <c r="E170" s="17">
        <v>50000</v>
      </c>
      <c r="F170" s="17"/>
      <c r="G170" s="17"/>
      <c r="H170" s="29">
        <f t="shared" si="48"/>
        <v>-50000</v>
      </c>
      <c r="I170" s="17"/>
      <c r="J170" s="42" t="str">
        <f t="shared" si="49"/>
        <v/>
      </c>
      <c r="K170" s="17"/>
      <c r="L170" s="17"/>
      <c r="M170" s="29">
        <f t="shared" si="50"/>
        <v>-50000</v>
      </c>
      <c r="N170" s="29">
        <f t="shared" si="51"/>
        <v>0</v>
      </c>
      <c r="O170" s="29">
        <f t="shared" si="52"/>
        <v>0</v>
      </c>
      <c r="P170" s="29">
        <f t="shared" si="53"/>
        <v>0</v>
      </c>
      <c r="Q170" s="29">
        <f t="shared" si="54"/>
        <v>0</v>
      </c>
      <c r="R170" s="19"/>
      <c r="S170" s="26"/>
      <c r="T170" s="26">
        <f t="shared" si="55"/>
        <v>0</v>
      </c>
      <c r="U170" s="26">
        <f t="shared" si="56"/>
        <v>0</v>
      </c>
      <c r="V170" s="26">
        <f>Master!S170</f>
        <v>0</v>
      </c>
      <c r="W170" s="26">
        <f t="shared" si="57"/>
        <v>0</v>
      </c>
      <c r="X170" s="26">
        <f t="shared" si="58"/>
        <v>0</v>
      </c>
      <c r="Y170" s="26">
        <f t="shared" si="59"/>
        <v>0</v>
      </c>
      <c r="Z170" s="26">
        <f t="shared" si="60"/>
        <v>0</v>
      </c>
      <c r="AA170" s="26">
        <f t="shared" si="61"/>
        <v>0</v>
      </c>
      <c r="AB170" s="26">
        <f t="shared" si="62"/>
        <v>0</v>
      </c>
      <c r="AC170" s="26">
        <f t="shared" si="63"/>
        <v>0</v>
      </c>
      <c r="AD170" s="26">
        <f t="shared" si="64"/>
        <v>0</v>
      </c>
      <c r="AE170" s="26">
        <f t="shared" si="65"/>
        <v>0</v>
      </c>
      <c r="AF170" s="26">
        <f t="shared" si="66"/>
        <v>0</v>
      </c>
      <c r="AG170" s="26">
        <f t="shared" si="67"/>
        <v>0</v>
      </c>
      <c r="AH170" s="26">
        <f t="shared" si="68"/>
        <v>0</v>
      </c>
      <c r="AI170" s="26"/>
      <c r="AJ170" s="1">
        <f t="shared" si="69"/>
        <v>0</v>
      </c>
      <c r="AK170" s="1">
        <f t="shared" si="70"/>
        <v>0</v>
      </c>
      <c r="AL170" s="1">
        <f t="shared" si="71"/>
        <v>0</v>
      </c>
    </row>
    <row r="171" spans="1:38" ht="20.100000000000001" customHeight="1" x14ac:dyDescent="0.25">
      <c r="A171" s="29">
        <f>IF(Table1[[#This Row],[Sr.No.]]="","",Table1[[#This Row],[Sr.No.]])</f>
        <v>166</v>
      </c>
      <c r="B171" s="30" t="str">
        <f>IF(Table1[[#This Row],[Name of Employee]]="","",Table1[[#This Row],[Name of Employee]])</f>
        <v>G</v>
      </c>
      <c r="C171" s="29" t="str">
        <f>IF(IF(Master!T171="","",Master!T171)=0,"",IF(Master!T171="","",Master!T171))</f>
        <v/>
      </c>
      <c r="D171" s="17"/>
      <c r="E171" s="17">
        <v>50000</v>
      </c>
      <c r="F171" s="17"/>
      <c r="G171" s="17"/>
      <c r="H171" s="29">
        <f t="shared" si="48"/>
        <v>-50000</v>
      </c>
      <c r="I171" s="17"/>
      <c r="J171" s="42" t="str">
        <f t="shared" si="49"/>
        <v/>
      </c>
      <c r="K171" s="17"/>
      <c r="L171" s="17"/>
      <c r="M171" s="29">
        <f t="shared" si="50"/>
        <v>-50000</v>
      </c>
      <c r="N171" s="29">
        <f t="shared" si="51"/>
        <v>0</v>
      </c>
      <c r="O171" s="29">
        <f t="shared" si="52"/>
        <v>0</v>
      </c>
      <c r="P171" s="29">
        <f t="shared" si="53"/>
        <v>0</v>
      </c>
      <c r="Q171" s="29">
        <f t="shared" si="54"/>
        <v>0</v>
      </c>
      <c r="R171" s="19"/>
      <c r="S171" s="26"/>
      <c r="T171" s="26">
        <f t="shared" si="55"/>
        <v>0</v>
      </c>
      <c r="U171" s="26">
        <f t="shared" si="56"/>
        <v>0</v>
      </c>
      <c r="V171" s="26">
        <f>Master!S171</f>
        <v>0</v>
      </c>
      <c r="W171" s="26">
        <f t="shared" si="57"/>
        <v>0</v>
      </c>
      <c r="X171" s="26">
        <f t="shared" si="58"/>
        <v>0</v>
      </c>
      <c r="Y171" s="26">
        <f t="shared" si="59"/>
        <v>0</v>
      </c>
      <c r="Z171" s="26">
        <f t="shared" si="60"/>
        <v>0</v>
      </c>
      <c r="AA171" s="26">
        <f t="shared" si="61"/>
        <v>0</v>
      </c>
      <c r="AB171" s="26">
        <f t="shared" si="62"/>
        <v>0</v>
      </c>
      <c r="AC171" s="26">
        <f t="shared" si="63"/>
        <v>0</v>
      </c>
      <c r="AD171" s="26">
        <f t="shared" si="64"/>
        <v>0</v>
      </c>
      <c r="AE171" s="26">
        <f t="shared" si="65"/>
        <v>0</v>
      </c>
      <c r="AF171" s="26">
        <f t="shared" si="66"/>
        <v>0</v>
      </c>
      <c r="AG171" s="26">
        <f t="shared" si="67"/>
        <v>0</v>
      </c>
      <c r="AH171" s="26">
        <f t="shared" si="68"/>
        <v>0</v>
      </c>
      <c r="AI171" s="26"/>
      <c r="AJ171" s="1">
        <f t="shared" si="69"/>
        <v>0</v>
      </c>
      <c r="AK171" s="1">
        <f t="shared" si="70"/>
        <v>0</v>
      </c>
      <c r="AL171" s="1">
        <f t="shared" si="71"/>
        <v>0</v>
      </c>
    </row>
    <row r="172" spans="1:38" ht="20.100000000000001" customHeight="1" x14ac:dyDescent="0.25">
      <c r="A172" s="29">
        <f>IF(Table1[[#This Row],[Sr.No.]]="","",Table1[[#This Row],[Sr.No.]])</f>
        <v>167</v>
      </c>
      <c r="B172" s="30" t="str">
        <f>IF(Table1[[#This Row],[Name of Employee]]="","",Table1[[#This Row],[Name of Employee]])</f>
        <v>H</v>
      </c>
      <c r="C172" s="29" t="str">
        <f>IF(IF(Master!T172="","",Master!T172)=0,"",IF(Master!T172="","",Master!T172))</f>
        <v/>
      </c>
      <c r="D172" s="17"/>
      <c r="E172" s="17">
        <v>50000</v>
      </c>
      <c r="F172" s="17"/>
      <c r="G172" s="17"/>
      <c r="H172" s="29">
        <f t="shared" si="48"/>
        <v>-50000</v>
      </c>
      <c r="I172" s="17"/>
      <c r="J172" s="42" t="str">
        <f t="shared" si="49"/>
        <v/>
      </c>
      <c r="K172" s="17"/>
      <c r="L172" s="17"/>
      <c r="M172" s="29">
        <f t="shared" si="50"/>
        <v>-50000</v>
      </c>
      <c r="N172" s="29">
        <f t="shared" si="51"/>
        <v>0</v>
      </c>
      <c r="O172" s="29">
        <f t="shared" si="52"/>
        <v>0</v>
      </c>
      <c r="P172" s="29">
        <f t="shared" si="53"/>
        <v>0</v>
      </c>
      <c r="Q172" s="29">
        <f t="shared" si="54"/>
        <v>0</v>
      </c>
      <c r="R172" s="19"/>
      <c r="S172" s="26"/>
      <c r="T172" s="26">
        <f t="shared" si="55"/>
        <v>0</v>
      </c>
      <c r="U172" s="26">
        <f t="shared" si="56"/>
        <v>0</v>
      </c>
      <c r="V172" s="26">
        <f>Master!S172</f>
        <v>0</v>
      </c>
      <c r="W172" s="26">
        <f t="shared" si="57"/>
        <v>0</v>
      </c>
      <c r="X172" s="26">
        <f t="shared" si="58"/>
        <v>0</v>
      </c>
      <c r="Y172" s="26">
        <f t="shared" si="59"/>
        <v>0</v>
      </c>
      <c r="Z172" s="26">
        <f t="shared" si="60"/>
        <v>0</v>
      </c>
      <c r="AA172" s="26">
        <f t="shared" si="61"/>
        <v>0</v>
      </c>
      <c r="AB172" s="26">
        <f t="shared" si="62"/>
        <v>0</v>
      </c>
      <c r="AC172" s="26">
        <f t="shared" si="63"/>
        <v>0</v>
      </c>
      <c r="AD172" s="26">
        <f t="shared" si="64"/>
        <v>0</v>
      </c>
      <c r="AE172" s="26">
        <f t="shared" si="65"/>
        <v>0</v>
      </c>
      <c r="AF172" s="26">
        <f t="shared" si="66"/>
        <v>0</v>
      </c>
      <c r="AG172" s="26">
        <f t="shared" si="67"/>
        <v>0</v>
      </c>
      <c r="AH172" s="26">
        <f t="shared" si="68"/>
        <v>0</v>
      </c>
      <c r="AI172" s="26"/>
      <c r="AJ172" s="1">
        <f t="shared" si="69"/>
        <v>0</v>
      </c>
      <c r="AK172" s="1">
        <f t="shared" si="70"/>
        <v>0</v>
      </c>
      <c r="AL172" s="1">
        <f t="shared" si="71"/>
        <v>0</v>
      </c>
    </row>
    <row r="173" spans="1:38" ht="20.100000000000001" customHeight="1" x14ac:dyDescent="0.25">
      <c r="A173" s="29">
        <f>IF(Table1[[#This Row],[Sr.No.]]="","",Table1[[#This Row],[Sr.No.]])</f>
        <v>168</v>
      </c>
      <c r="B173" s="30" t="str">
        <f>IF(Table1[[#This Row],[Name of Employee]]="","",Table1[[#This Row],[Name of Employee]])</f>
        <v>I</v>
      </c>
      <c r="C173" s="29" t="str">
        <f>IF(IF(Master!T173="","",Master!T173)=0,"",IF(Master!T173="","",Master!T173))</f>
        <v/>
      </c>
      <c r="D173" s="17"/>
      <c r="E173" s="17">
        <v>50000</v>
      </c>
      <c r="F173" s="17"/>
      <c r="G173" s="17"/>
      <c r="H173" s="29">
        <f t="shared" si="48"/>
        <v>-50000</v>
      </c>
      <c r="I173" s="17"/>
      <c r="J173" s="42" t="str">
        <f t="shared" si="49"/>
        <v/>
      </c>
      <c r="K173" s="17"/>
      <c r="L173" s="17"/>
      <c r="M173" s="29">
        <f t="shared" si="50"/>
        <v>-50000</v>
      </c>
      <c r="N173" s="29">
        <f t="shared" si="51"/>
        <v>0</v>
      </c>
      <c r="O173" s="29">
        <f t="shared" si="52"/>
        <v>0</v>
      </c>
      <c r="P173" s="29">
        <f t="shared" si="53"/>
        <v>0</v>
      </c>
      <c r="Q173" s="29">
        <f t="shared" si="54"/>
        <v>0</v>
      </c>
      <c r="R173" s="19"/>
      <c r="S173" s="26"/>
      <c r="T173" s="26">
        <f t="shared" si="55"/>
        <v>0</v>
      </c>
      <c r="U173" s="26">
        <f t="shared" si="56"/>
        <v>0</v>
      </c>
      <c r="V173" s="26">
        <f>Master!S173</f>
        <v>0</v>
      </c>
      <c r="W173" s="26">
        <f t="shared" si="57"/>
        <v>0</v>
      </c>
      <c r="X173" s="26">
        <f t="shared" si="58"/>
        <v>0</v>
      </c>
      <c r="Y173" s="26">
        <f t="shared" si="59"/>
        <v>0</v>
      </c>
      <c r="Z173" s="26">
        <f t="shared" si="60"/>
        <v>0</v>
      </c>
      <c r="AA173" s="26">
        <f t="shared" si="61"/>
        <v>0</v>
      </c>
      <c r="AB173" s="26">
        <f t="shared" si="62"/>
        <v>0</v>
      </c>
      <c r="AC173" s="26">
        <f t="shared" si="63"/>
        <v>0</v>
      </c>
      <c r="AD173" s="26">
        <f t="shared" si="64"/>
        <v>0</v>
      </c>
      <c r="AE173" s="26">
        <f t="shared" si="65"/>
        <v>0</v>
      </c>
      <c r="AF173" s="26">
        <f t="shared" si="66"/>
        <v>0</v>
      </c>
      <c r="AG173" s="26">
        <f t="shared" si="67"/>
        <v>0</v>
      </c>
      <c r="AH173" s="26">
        <f t="shared" si="68"/>
        <v>0</v>
      </c>
      <c r="AI173" s="26"/>
      <c r="AJ173" s="1">
        <f t="shared" si="69"/>
        <v>0</v>
      </c>
      <c r="AK173" s="1">
        <f t="shared" si="70"/>
        <v>0</v>
      </c>
      <c r="AL173" s="1">
        <f t="shared" si="71"/>
        <v>0</v>
      </c>
    </row>
    <row r="174" spans="1:38" ht="20.100000000000001" customHeight="1" x14ac:dyDescent="0.25">
      <c r="A174" s="29">
        <f>IF(Table1[[#This Row],[Sr.No.]]="","",Table1[[#This Row],[Sr.No.]])</f>
        <v>169</v>
      </c>
      <c r="B174" s="30" t="str">
        <f>IF(Table1[[#This Row],[Name of Employee]]="","",Table1[[#This Row],[Name of Employee]])</f>
        <v>J</v>
      </c>
      <c r="C174" s="29" t="str">
        <f>IF(IF(Master!T174="","",Master!T174)=0,"",IF(Master!T174="","",Master!T174))</f>
        <v/>
      </c>
      <c r="D174" s="17"/>
      <c r="E174" s="17">
        <v>50000</v>
      </c>
      <c r="F174" s="17"/>
      <c r="G174" s="17"/>
      <c r="H174" s="29">
        <f t="shared" si="48"/>
        <v>-50000</v>
      </c>
      <c r="I174" s="17"/>
      <c r="J174" s="42" t="str">
        <f t="shared" si="49"/>
        <v/>
      </c>
      <c r="K174" s="17"/>
      <c r="L174" s="17"/>
      <c r="M174" s="29">
        <f t="shared" si="50"/>
        <v>-50000</v>
      </c>
      <c r="N174" s="29">
        <f t="shared" si="51"/>
        <v>0</v>
      </c>
      <c r="O174" s="29">
        <f t="shared" si="52"/>
        <v>0</v>
      </c>
      <c r="P174" s="29">
        <f t="shared" si="53"/>
        <v>0</v>
      </c>
      <c r="Q174" s="29">
        <f t="shared" si="54"/>
        <v>0</v>
      </c>
      <c r="R174" s="19"/>
      <c r="S174" s="26"/>
      <c r="T174" s="26">
        <f t="shared" si="55"/>
        <v>0</v>
      </c>
      <c r="U174" s="26">
        <f t="shared" si="56"/>
        <v>0</v>
      </c>
      <c r="V174" s="26">
        <f>Master!S174</f>
        <v>0</v>
      </c>
      <c r="W174" s="26">
        <f t="shared" si="57"/>
        <v>0</v>
      </c>
      <c r="X174" s="26">
        <f t="shared" si="58"/>
        <v>0</v>
      </c>
      <c r="Y174" s="26">
        <f t="shared" si="59"/>
        <v>0</v>
      </c>
      <c r="Z174" s="26">
        <f t="shared" si="60"/>
        <v>0</v>
      </c>
      <c r="AA174" s="26">
        <f t="shared" si="61"/>
        <v>0</v>
      </c>
      <c r="AB174" s="26">
        <f t="shared" si="62"/>
        <v>0</v>
      </c>
      <c r="AC174" s="26">
        <f t="shared" si="63"/>
        <v>0</v>
      </c>
      <c r="AD174" s="26">
        <f t="shared" si="64"/>
        <v>0</v>
      </c>
      <c r="AE174" s="26">
        <f t="shared" si="65"/>
        <v>0</v>
      </c>
      <c r="AF174" s="26">
        <f t="shared" si="66"/>
        <v>0</v>
      </c>
      <c r="AG174" s="26">
        <f t="shared" si="67"/>
        <v>0</v>
      </c>
      <c r="AH174" s="26">
        <f t="shared" si="68"/>
        <v>0</v>
      </c>
      <c r="AI174" s="26"/>
      <c r="AJ174" s="1">
        <f t="shared" si="69"/>
        <v>0</v>
      </c>
      <c r="AK174" s="1">
        <f t="shared" si="70"/>
        <v>0</v>
      </c>
      <c r="AL174" s="1">
        <f t="shared" si="71"/>
        <v>0</v>
      </c>
    </row>
    <row r="175" spans="1:38" ht="20.100000000000001" customHeight="1" x14ac:dyDescent="0.25">
      <c r="A175" s="29">
        <f>IF(Table1[[#This Row],[Sr.No.]]="","",Table1[[#This Row],[Sr.No.]])</f>
        <v>170</v>
      </c>
      <c r="B175" s="30" t="str">
        <f>IF(Table1[[#This Row],[Name of Employee]]="","",Table1[[#This Row],[Name of Employee]])</f>
        <v>K</v>
      </c>
      <c r="C175" s="29" t="str">
        <f>IF(IF(Master!T175="","",Master!T175)=0,"",IF(Master!T175="","",Master!T175))</f>
        <v/>
      </c>
      <c r="D175" s="17"/>
      <c r="E175" s="17">
        <v>50000</v>
      </c>
      <c r="F175" s="17"/>
      <c r="G175" s="17"/>
      <c r="H175" s="29">
        <f t="shared" si="48"/>
        <v>-50000</v>
      </c>
      <c r="I175" s="17"/>
      <c r="J175" s="42" t="str">
        <f t="shared" si="49"/>
        <v/>
      </c>
      <c r="K175" s="17"/>
      <c r="L175" s="17"/>
      <c r="M175" s="29">
        <f t="shared" si="50"/>
        <v>-50000</v>
      </c>
      <c r="N175" s="29">
        <f t="shared" si="51"/>
        <v>0</v>
      </c>
      <c r="O175" s="29">
        <f t="shared" si="52"/>
        <v>0</v>
      </c>
      <c r="P175" s="29">
        <f t="shared" si="53"/>
        <v>0</v>
      </c>
      <c r="Q175" s="29">
        <f t="shared" si="54"/>
        <v>0</v>
      </c>
      <c r="R175" s="19"/>
      <c r="S175" s="26"/>
      <c r="T175" s="26">
        <f t="shared" si="55"/>
        <v>0</v>
      </c>
      <c r="U175" s="26">
        <f t="shared" si="56"/>
        <v>0</v>
      </c>
      <c r="V175" s="26">
        <f>Master!S175</f>
        <v>0</v>
      </c>
      <c r="W175" s="26">
        <f t="shared" si="57"/>
        <v>0</v>
      </c>
      <c r="X175" s="26">
        <f t="shared" si="58"/>
        <v>0</v>
      </c>
      <c r="Y175" s="26">
        <f t="shared" si="59"/>
        <v>0</v>
      </c>
      <c r="Z175" s="26">
        <f t="shared" si="60"/>
        <v>0</v>
      </c>
      <c r="AA175" s="26">
        <f t="shared" si="61"/>
        <v>0</v>
      </c>
      <c r="AB175" s="26">
        <f t="shared" si="62"/>
        <v>0</v>
      </c>
      <c r="AC175" s="26">
        <f t="shared" si="63"/>
        <v>0</v>
      </c>
      <c r="AD175" s="26">
        <f t="shared" si="64"/>
        <v>0</v>
      </c>
      <c r="AE175" s="26">
        <f t="shared" si="65"/>
        <v>0</v>
      </c>
      <c r="AF175" s="26">
        <f t="shared" si="66"/>
        <v>0</v>
      </c>
      <c r="AG175" s="26">
        <f t="shared" si="67"/>
        <v>0</v>
      </c>
      <c r="AH175" s="26">
        <f t="shared" si="68"/>
        <v>0</v>
      </c>
      <c r="AI175" s="26"/>
      <c r="AJ175" s="1">
        <f t="shared" si="69"/>
        <v>0</v>
      </c>
      <c r="AK175" s="1">
        <f t="shared" si="70"/>
        <v>0</v>
      </c>
      <c r="AL175" s="1">
        <f t="shared" si="71"/>
        <v>0</v>
      </c>
    </row>
    <row r="176" spans="1:38" ht="20.100000000000001" customHeight="1" x14ac:dyDescent="0.25">
      <c r="A176" s="29">
        <f>IF(Table1[[#This Row],[Sr.No.]]="","",Table1[[#This Row],[Sr.No.]])</f>
        <v>171</v>
      </c>
      <c r="B176" s="30" t="str">
        <f>IF(Table1[[#This Row],[Name of Employee]]="","",Table1[[#This Row],[Name of Employee]])</f>
        <v>L</v>
      </c>
      <c r="C176" s="29" t="str">
        <f>IF(IF(Master!T176="","",Master!T176)=0,"",IF(Master!T176="","",Master!T176))</f>
        <v/>
      </c>
      <c r="D176" s="17"/>
      <c r="E176" s="17">
        <v>50000</v>
      </c>
      <c r="F176" s="17"/>
      <c r="G176" s="17"/>
      <c r="H176" s="29">
        <f t="shared" si="48"/>
        <v>-50000</v>
      </c>
      <c r="I176" s="17"/>
      <c r="J176" s="42" t="str">
        <f t="shared" si="49"/>
        <v/>
      </c>
      <c r="K176" s="17"/>
      <c r="L176" s="17"/>
      <c r="M176" s="29">
        <f t="shared" si="50"/>
        <v>-50000</v>
      </c>
      <c r="N176" s="29">
        <f t="shared" si="51"/>
        <v>0</v>
      </c>
      <c r="O176" s="29">
        <f t="shared" si="52"/>
        <v>0</v>
      </c>
      <c r="P176" s="29">
        <f t="shared" si="53"/>
        <v>0</v>
      </c>
      <c r="Q176" s="29">
        <f t="shared" si="54"/>
        <v>0</v>
      </c>
      <c r="R176" s="19"/>
      <c r="S176" s="26"/>
      <c r="T176" s="26">
        <f t="shared" si="55"/>
        <v>0</v>
      </c>
      <c r="U176" s="26">
        <f t="shared" si="56"/>
        <v>0</v>
      </c>
      <c r="V176" s="26">
        <f>Master!S176</f>
        <v>0</v>
      </c>
      <c r="W176" s="26">
        <f t="shared" si="57"/>
        <v>0</v>
      </c>
      <c r="X176" s="26">
        <f t="shared" si="58"/>
        <v>0</v>
      </c>
      <c r="Y176" s="26">
        <f t="shared" si="59"/>
        <v>0</v>
      </c>
      <c r="Z176" s="26">
        <f t="shared" si="60"/>
        <v>0</v>
      </c>
      <c r="AA176" s="26">
        <f t="shared" si="61"/>
        <v>0</v>
      </c>
      <c r="AB176" s="26">
        <f t="shared" si="62"/>
        <v>0</v>
      </c>
      <c r="AC176" s="26">
        <f t="shared" si="63"/>
        <v>0</v>
      </c>
      <c r="AD176" s="26">
        <f t="shared" si="64"/>
        <v>0</v>
      </c>
      <c r="AE176" s="26">
        <f t="shared" si="65"/>
        <v>0</v>
      </c>
      <c r="AF176" s="26">
        <f t="shared" si="66"/>
        <v>0</v>
      </c>
      <c r="AG176" s="26">
        <f t="shared" si="67"/>
        <v>0</v>
      </c>
      <c r="AH176" s="26">
        <f t="shared" si="68"/>
        <v>0</v>
      </c>
      <c r="AI176" s="26"/>
      <c r="AJ176" s="1">
        <f t="shared" si="69"/>
        <v>0</v>
      </c>
      <c r="AK176" s="1">
        <f t="shared" si="70"/>
        <v>0</v>
      </c>
      <c r="AL176" s="1">
        <f t="shared" si="71"/>
        <v>0</v>
      </c>
    </row>
    <row r="177" spans="1:38" ht="20.100000000000001" customHeight="1" x14ac:dyDescent="0.25">
      <c r="A177" s="29">
        <f>IF(Table1[[#This Row],[Sr.No.]]="","",Table1[[#This Row],[Sr.No.]])</f>
        <v>172</v>
      </c>
      <c r="B177" s="30" t="str">
        <f>IF(Table1[[#This Row],[Name of Employee]]="","",Table1[[#This Row],[Name of Employee]])</f>
        <v>M</v>
      </c>
      <c r="C177" s="29" t="str">
        <f>IF(IF(Master!T177="","",Master!T177)=0,"",IF(Master!T177="","",Master!T177))</f>
        <v/>
      </c>
      <c r="D177" s="17"/>
      <c r="E177" s="17">
        <v>50000</v>
      </c>
      <c r="F177" s="17"/>
      <c r="G177" s="17"/>
      <c r="H177" s="29">
        <f t="shared" si="48"/>
        <v>-50000</v>
      </c>
      <c r="I177" s="17"/>
      <c r="J177" s="42" t="str">
        <f t="shared" si="49"/>
        <v/>
      </c>
      <c r="K177" s="17"/>
      <c r="L177" s="17"/>
      <c r="M177" s="29">
        <f t="shared" si="50"/>
        <v>-50000</v>
      </c>
      <c r="N177" s="29">
        <f t="shared" si="51"/>
        <v>0</v>
      </c>
      <c r="O177" s="29">
        <f t="shared" si="52"/>
        <v>0</v>
      </c>
      <c r="P177" s="29">
        <f t="shared" si="53"/>
        <v>0</v>
      </c>
      <c r="Q177" s="29">
        <f t="shared" si="54"/>
        <v>0</v>
      </c>
      <c r="R177" s="19"/>
      <c r="S177" s="26"/>
      <c r="T177" s="26">
        <f t="shared" si="55"/>
        <v>0</v>
      </c>
      <c r="U177" s="26">
        <f t="shared" si="56"/>
        <v>0</v>
      </c>
      <c r="V177" s="26">
        <f>Master!S177</f>
        <v>0</v>
      </c>
      <c r="W177" s="26">
        <f t="shared" si="57"/>
        <v>0</v>
      </c>
      <c r="X177" s="26">
        <f t="shared" si="58"/>
        <v>0</v>
      </c>
      <c r="Y177" s="26">
        <f t="shared" si="59"/>
        <v>0</v>
      </c>
      <c r="Z177" s="26">
        <f t="shared" si="60"/>
        <v>0</v>
      </c>
      <c r="AA177" s="26">
        <f t="shared" si="61"/>
        <v>0</v>
      </c>
      <c r="AB177" s="26">
        <f t="shared" si="62"/>
        <v>0</v>
      </c>
      <c r="AC177" s="26">
        <f t="shared" si="63"/>
        <v>0</v>
      </c>
      <c r="AD177" s="26">
        <f t="shared" si="64"/>
        <v>0</v>
      </c>
      <c r="AE177" s="26">
        <f t="shared" si="65"/>
        <v>0</v>
      </c>
      <c r="AF177" s="26">
        <f t="shared" si="66"/>
        <v>0</v>
      </c>
      <c r="AG177" s="26">
        <f t="shared" si="67"/>
        <v>0</v>
      </c>
      <c r="AH177" s="26">
        <f t="shared" si="68"/>
        <v>0</v>
      </c>
      <c r="AI177" s="26"/>
      <c r="AJ177" s="1">
        <f t="shared" si="69"/>
        <v>0</v>
      </c>
      <c r="AK177" s="1">
        <f t="shared" si="70"/>
        <v>0</v>
      </c>
      <c r="AL177" s="1">
        <f t="shared" si="71"/>
        <v>0</v>
      </c>
    </row>
    <row r="178" spans="1:38" ht="20.100000000000001" customHeight="1" x14ac:dyDescent="0.25">
      <c r="A178" s="29">
        <f>IF(Table1[[#This Row],[Sr.No.]]="","",Table1[[#This Row],[Sr.No.]])</f>
        <v>173</v>
      </c>
      <c r="B178" s="30" t="str">
        <f>IF(Table1[[#This Row],[Name of Employee]]="","",Table1[[#This Row],[Name of Employee]])</f>
        <v>N</v>
      </c>
      <c r="C178" s="29" t="str">
        <f>IF(IF(Master!T178="","",Master!T178)=0,"",IF(Master!T178="","",Master!T178))</f>
        <v/>
      </c>
      <c r="D178" s="17"/>
      <c r="E178" s="17">
        <v>50000</v>
      </c>
      <c r="F178" s="17"/>
      <c r="G178" s="17"/>
      <c r="H178" s="29">
        <f t="shared" si="48"/>
        <v>-50000</v>
      </c>
      <c r="I178" s="17"/>
      <c r="J178" s="42" t="str">
        <f t="shared" si="49"/>
        <v/>
      </c>
      <c r="K178" s="17"/>
      <c r="L178" s="17"/>
      <c r="M178" s="29">
        <f t="shared" si="50"/>
        <v>-50000</v>
      </c>
      <c r="N178" s="29">
        <f t="shared" si="51"/>
        <v>0</v>
      </c>
      <c r="O178" s="29">
        <f t="shared" si="52"/>
        <v>0</v>
      </c>
      <c r="P178" s="29">
        <f t="shared" si="53"/>
        <v>0</v>
      </c>
      <c r="Q178" s="29">
        <f t="shared" si="54"/>
        <v>0</v>
      </c>
      <c r="R178" s="19"/>
      <c r="S178" s="26"/>
      <c r="T178" s="26">
        <f t="shared" si="55"/>
        <v>0</v>
      </c>
      <c r="U178" s="26">
        <f t="shared" si="56"/>
        <v>0</v>
      </c>
      <c r="V178" s="26">
        <f>Master!S178</f>
        <v>0</v>
      </c>
      <c r="W178" s="26">
        <f t="shared" si="57"/>
        <v>0</v>
      </c>
      <c r="X178" s="26">
        <f t="shared" si="58"/>
        <v>0</v>
      </c>
      <c r="Y178" s="26">
        <f t="shared" si="59"/>
        <v>0</v>
      </c>
      <c r="Z178" s="26">
        <f t="shared" si="60"/>
        <v>0</v>
      </c>
      <c r="AA178" s="26">
        <f t="shared" si="61"/>
        <v>0</v>
      </c>
      <c r="AB178" s="26">
        <f t="shared" si="62"/>
        <v>0</v>
      </c>
      <c r="AC178" s="26">
        <f t="shared" si="63"/>
        <v>0</v>
      </c>
      <c r="AD178" s="26">
        <f t="shared" si="64"/>
        <v>0</v>
      </c>
      <c r="AE178" s="26">
        <f t="shared" si="65"/>
        <v>0</v>
      </c>
      <c r="AF178" s="26">
        <f t="shared" si="66"/>
        <v>0</v>
      </c>
      <c r="AG178" s="26">
        <f t="shared" si="67"/>
        <v>0</v>
      </c>
      <c r="AH178" s="26">
        <f t="shared" si="68"/>
        <v>0</v>
      </c>
      <c r="AI178" s="26"/>
      <c r="AJ178" s="1">
        <f t="shared" si="69"/>
        <v>0</v>
      </c>
      <c r="AK178" s="1">
        <f t="shared" si="70"/>
        <v>0</v>
      </c>
      <c r="AL178" s="1">
        <f t="shared" si="71"/>
        <v>0</v>
      </c>
    </row>
    <row r="179" spans="1:38" ht="20.100000000000001" customHeight="1" x14ac:dyDescent="0.25">
      <c r="A179" s="29">
        <f>IF(Table1[[#This Row],[Sr.No.]]="","",Table1[[#This Row],[Sr.No.]])</f>
        <v>174</v>
      </c>
      <c r="B179" s="30" t="str">
        <f>IF(Table1[[#This Row],[Name of Employee]]="","",Table1[[#This Row],[Name of Employee]])</f>
        <v>O</v>
      </c>
      <c r="C179" s="29" t="str">
        <f>IF(IF(Master!T179="","",Master!T179)=0,"",IF(Master!T179="","",Master!T179))</f>
        <v/>
      </c>
      <c r="D179" s="17"/>
      <c r="E179" s="17">
        <v>50000</v>
      </c>
      <c r="F179" s="17"/>
      <c r="G179" s="17"/>
      <c r="H179" s="29">
        <f t="shared" si="48"/>
        <v>-50000</v>
      </c>
      <c r="I179" s="17"/>
      <c r="J179" s="42" t="str">
        <f t="shared" si="49"/>
        <v/>
      </c>
      <c r="K179" s="17"/>
      <c r="L179" s="17"/>
      <c r="M179" s="29">
        <f t="shared" si="50"/>
        <v>-50000</v>
      </c>
      <c r="N179" s="29">
        <f t="shared" si="51"/>
        <v>0</v>
      </c>
      <c r="O179" s="29">
        <f t="shared" si="52"/>
        <v>0</v>
      </c>
      <c r="P179" s="29">
        <f t="shared" si="53"/>
        <v>0</v>
      </c>
      <c r="Q179" s="29">
        <f t="shared" si="54"/>
        <v>0</v>
      </c>
      <c r="R179" s="19"/>
      <c r="S179" s="26"/>
      <c r="T179" s="26">
        <f t="shared" si="55"/>
        <v>0</v>
      </c>
      <c r="U179" s="26">
        <f t="shared" si="56"/>
        <v>0</v>
      </c>
      <c r="V179" s="26">
        <f>Master!S179</f>
        <v>0</v>
      </c>
      <c r="W179" s="26">
        <f t="shared" si="57"/>
        <v>0</v>
      </c>
      <c r="X179" s="26">
        <f t="shared" si="58"/>
        <v>0</v>
      </c>
      <c r="Y179" s="26">
        <f t="shared" si="59"/>
        <v>0</v>
      </c>
      <c r="Z179" s="26">
        <f t="shared" si="60"/>
        <v>0</v>
      </c>
      <c r="AA179" s="26">
        <f t="shared" si="61"/>
        <v>0</v>
      </c>
      <c r="AB179" s="26">
        <f t="shared" si="62"/>
        <v>0</v>
      </c>
      <c r="AC179" s="26">
        <f t="shared" si="63"/>
        <v>0</v>
      </c>
      <c r="AD179" s="26">
        <f t="shared" si="64"/>
        <v>0</v>
      </c>
      <c r="AE179" s="26">
        <f t="shared" si="65"/>
        <v>0</v>
      </c>
      <c r="AF179" s="26">
        <f t="shared" si="66"/>
        <v>0</v>
      </c>
      <c r="AG179" s="26">
        <f t="shared" si="67"/>
        <v>0</v>
      </c>
      <c r="AH179" s="26">
        <f t="shared" si="68"/>
        <v>0</v>
      </c>
      <c r="AI179" s="26"/>
      <c r="AJ179" s="1">
        <f t="shared" si="69"/>
        <v>0</v>
      </c>
      <c r="AK179" s="1">
        <f t="shared" si="70"/>
        <v>0</v>
      </c>
      <c r="AL179" s="1">
        <f t="shared" si="71"/>
        <v>0</v>
      </c>
    </row>
    <row r="180" spans="1:38" ht="20.100000000000001" customHeight="1" x14ac:dyDescent="0.25">
      <c r="A180" s="29">
        <f>IF(Table1[[#This Row],[Sr.No.]]="","",Table1[[#This Row],[Sr.No.]])</f>
        <v>175</v>
      </c>
      <c r="B180" s="30" t="str">
        <f>IF(Table1[[#This Row],[Name of Employee]]="","",Table1[[#This Row],[Name of Employee]])</f>
        <v>P</v>
      </c>
      <c r="C180" s="29" t="str">
        <f>IF(IF(Master!T180="","",Master!T180)=0,"",IF(Master!T180="","",Master!T180))</f>
        <v/>
      </c>
      <c r="D180" s="17"/>
      <c r="E180" s="17">
        <v>50000</v>
      </c>
      <c r="F180" s="17"/>
      <c r="G180" s="17"/>
      <c r="H180" s="29">
        <f t="shared" si="48"/>
        <v>-50000</v>
      </c>
      <c r="I180" s="17"/>
      <c r="J180" s="42" t="str">
        <f t="shared" si="49"/>
        <v/>
      </c>
      <c r="K180" s="17"/>
      <c r="L180" s="17"/>
      <c r="M180" s="29">
        <f t="shared" si="50"/>
        <v>-50000</v>
      </c>
      <c r="N180" s="29">
        <f t="shared" si="51"/>
        <v>0</v>
      </c>
      <c r="O180" s="29">
        <f t="shared" si="52"/>
        <v>0</v>
      </c>
      <c r="P180" s="29">
        <f t="shared" si="53"/>
        <v>0</v>
      </c>
      <c r="Q180" s="29">
        <f t="shared" si="54"/>
        <v>0</v>
      </c>
      <c r="R180" s="19"/>
      <c r="S180" s="26"/>
      <c r="T180" s="26">
        <f t="shared" si="55"/>
        <v>0</v>
      </c>
      <c r="U180" s="26">
        <f t="shared" si="56"/>
        <v>0</v>
      </c>
      <c r="V180" s="26">
        <f>Master!S180</f>
        <v>0</v>
      </c>
      <c r="W180" s="26">
        <f t="shared" si="57"/>
        <v>0</v>
      </c>
      <c r="X180" s="26">
        <f t="shared" si="58"/>
        <v>0</v>
      </c>
      <c r="Y180" s="26">
        <f t="shared" si="59"/>
        <v>0</v>
      </c>
      <c r="Z180" s="26">
        <f t="shared" si="60"/>
        <v>0</v>
      </c>
      <c r="AA180" s="26">
        <f t="shared" si="61"/>
        <v>0</v>
      </c>
      <c r="AB180" s="26">
        <f t="shared" si="62"/>
        <v>0</v>
      </c>
      <c r="AC180" s="26">
        <f t="shared" si="63"/>
        <v>0</v>
      </c>
      <c r="AD180" s="26">
        <f t="shared" si="64"/>
        <v>0</v>
      </c>
      <c r="AE180" s="26">
        <f t="shared" si="65"/>
        <v>0</v>
      </c>
      <c r="AF180" s="26">
        <f t="shared" si="66"/>
        <v>0</v>
      </c>
      <c r="AG180" s="26">
        <f t="shared" si="67"/>
        <v>0</v>
      </c>
      <c r="AH180" s="26">
        <f t="shared" si="68"/>
        <v>0</v>
      </c>
      <c r="AI180" s="26"/>
      <c r="AJ180" s="1">
        <f t="shared" si="69"/>
        <v>0</v>
      </c>
      <c r="AK180" s="1">
        <f t="shared" si="70"/>
        <v>0</v>
      </c>
      <c r="AL180" s="1">
        <f t="shared" si="71"/>
        <v>0</v>
      </c>
    </row>
    <row r="181" spans="1:38" ht="20.100000000000001" customHeight="1" x14ac:dyDescent="0.25">
      <c r="A181" s="29">
        <f>IF(Table1[[#This Row],[Sr.No.]]="","",Table1[[#This Row],[Sr.No.]])</f>
        <v>176</v>
      </c>
      <c r="B181" s="30" t="str">
        <f>IF(Table1[[#This Row],[Name of Employee]]="","",Table1[[#This Row],[Name of Employee]])</f>
        <v>Q</v>
      </c>
      <c r="C181" s="29" t="str">
        <f>IF(IF(Master!T181="","",Master!T181)=0,"",IF(Master!T181="","",Master!T181))</f>
        <v/>
      </c>
      <c r="D181" s="17"/>
      <c r="E181" s="17">
        <v>50000</v>
      </c>
      <c r="F181" s="17"/>
      <c r="G181" s="17"/>
      <c r="H181" s="29">
        <f t="shared" si="48"/>
        <v>-50000</v>
      </c>
      <c r="I181" s="17"/>
      <c r="J181" s="42" t="str">
        <f t="shared" si="49"/>
        <v/>
      </c>
      <c r="K181" s="17"/>
      <c r="L181" s="17"/>
      <c r="M181" s="29">
        <f t="shared" si="50"/>
        <v>-50000</v>
      </c>
      <c r="N181" s="29">
        <f t="shared" si="51"/>
        <v>0</v>
      </c>
      <c r="O181" s="29">
        <f t="shared" si="52"/>
        <v>0</v>
      </c>
      <c r="P181" s="29">
        <f t="shared" si="53"/>
        <v>0</v>
      </c>
      <c r="Q181" s="29">
        <f t="shared" si="54"/>
        <v>0</v>
      </c>
      <c r="R181" s="19"/>
      <c r="S181" s="26"/>
      <c r="T181" s="26">
        <f t="shared" si="55"/>
        <v>0</v>
      </c>
      <c r="U181" s="26">
        <f t="shared" si="56"/>
        <v>0</v>
      </c>
      <c r="V181" s="26">
        <f>Master!S181</f>
        <v>0</v>
      </c>
      <c r="W181" s="26">
        <f t="shared" si="57"/>
        <v>0</v>
      </c>
      <c r="X181" s="26">
        <f t="shared" si="58"/>
        <v>0</v>
      </c>
      <c r="Y181" s="26">
        <f t="shared" si="59"/>
        <v>0</v>
      </c>
      <c r="Z181" s="26">
        <f t="shared" si="60"/>
        <v>0</v>
      </c>
      <c r="AA181" s="26">
        <f t="shared" si="61"/>
        <v>0</v>
      </c>
      <c r="AB181" s="26">
        <f t="shared" si="62"/>
        <v>0</v>
      </c>
      <c r="AC181" s="26">
        <f t="shared" si="63"/>
        <v>0</v>
      </c>
      <c r="AD181" s="26">
        <f t="shared" si="64"/>
        <v>0</v>
      </c>
      <c r="AE181" s="26">
        <f t="shared" si="65"/>
        <v>0</v>
      </c>
      <c r="AF181" s="26">
        <f t="shared" si="66"/>
        <v>0</v>
      </c>
      <c r="AG181" s="26">
        <f t="shared" si="67"/>
        <v>0</v>
      </c>
      <c r="AH181" s="26">
        <f t="shared" si="68"/>
        <v>0</v>
      </c>
      <c r="AI181" s="26"/>
      <c r="AJ181" s="1">
        <f t="shared" si="69"/>
        <v>0</v>
      </c>
      <c r="AK181" s="1">
        <f t="shared" si="70"/>
        <v>0</v>
      </c>
      <c r="AL181" s="1">
        <f t="shared" si="71"/>
        <v>0</v>
      </c>
    </row>
    <row r="182" spans="1:38" ht="20.100000000000001" customHeight="1" x14ac:dyDescent="0.25">
      <c r="A182" s="29">
        <f>IF(Table1[[#This Row],[Sr.No.]]="","",Table1[[#This Row],[Sr.No.]])</f>
        <v>177</v>
      </c>
      <c r="B182" s="30" t="str">
        <f>IF(Table1[[#This Row],[Name of Employee]]="","",Table1[[#This Row],[Name of Employee]])</f>
        <v>R</v>
      </c>
      <c r="C182" s="29" t="str">
        <f>IF(IF(Master!T182="","",Master!T182)=0,"",IF(Master!T182="","",Master!T182))</f>
        <v/>
      </c>
      <c r="D182" s="17"/>
      <c r="E182" s="17">
        <v>50000</v>
      </c>
      <c r="F182" s="17"/>
      <c r="G182" s="17"/>
      <c r="H182" s="29">
        <f t="shared" si="48"/>
        <v>-50000</v>
      </c>
      <c r="I182" s="17"/>
      <c r="J182" s="42" t="str">
        <f t="shared" si="49"/>
        <v/>
      </c>
      <c r="K182" s="17"/>
      <c r="L182" s="17"/>
      <c r="M182" s="29">
        <f t="shared" si="50"/>
        <v>-50000</v>
      </c>
      <c r="N182" s="29">
        <f t="shared" si="51"/>
        <v>0</v>
      </c>
      <c r="O182" s="29">
        <f t="shared" si="52"/>
        <v>0</v>
      </c>
      <c r="P182" s="29">
        <f t="shared" si="53"/>
        <v>0</v>
      </c>
      <c r="Q182" s="29">
        <f t="shared" si="54"/>
        <v>0</v>
      </c>
      <c r="R182" s="19"/>
      <c r="S182" s="26"/>
      <c r="T182" s="26">
        <f t="shared" si="55"/>
        <v>0</v>
      </c>
      <c r="U182" s="26">
        <f t="shared" si="56"/>
        <v>0</v>
      </c>
      <c r="V182" s="26">
        <f>Master!S182</f>
        <v>0</v>
      </c>
      <c r="W182" s="26">
        <f t="shared" si="57"/>
        <v>0</v>
      </c>
      <c r="X182" s="26">
        <f t="shared" si="58"/>
        <v>0</v>
      </c>
      <c r="Y182" s="26">
        <f t="shared" si="59"/>
        <v>0</v>
      </c>
      <c r="Z182" s="26">
        <f t="shared" si="60"/>
        <v>0</v>
      </c>
      <c r="AA182" s="26">
        <f t="shared" si="61"/>
        <v>0</v>
      </c>
      <c r="AB182" s="26">
        <f t="shared" si="62"/>
        <v>0</v>
      </c>
      <c r="AC182" s="26">
        <f t="shared" si="63"/>
        <v>0</v>
      </c>
      <c r="AD182" s="26">
        <f t="shared" si="64"/>
        <v>0</v>
      </c>
      <c r="AE182" s="26">
        <f t="shared" si="65"/>
        <v>0</v>
      </c>
      <c r="AF182" s="26">
        <f t="shared" si="66"/>
        <v>0</v>
      </c>
      <c r="AG182" s="26">
        <f t="shared" si="67"/>
        <v>0</v>
      </c>
      <c r="AH182" s="26">
        <f t="shared" si="68"/>
        <v>0</v>
      </c>
      <c r="AI182" s="26"/>
      <c r="AJ182" s="1">
        <f t="shared" si="69"/>
        <v>0</v>
      </c>
      <c r="AK182" s="1">
        <f t="shared" si="70"/>
        <v>0</v>
      </c>
      <c r="AL182" s="1">
        <f t="shared" si="71"/>
        <v>0</v>
      </c>
    </row>
    <row r="183" spans="1:38" ht="20.100000000000001" customHeight="1" x14ac:dyDescent="0.25">
      <c r="A183" s="29">
        <f>IF(Table1[[#This Row],[Sr.No.]]="","",Table1[[#This Row],[Sr.No.]])</f>
        <v>178</v>
      </c>
      <c r="B183" s="30" t="str">
        <f>IF(Table1[[#This Row],[Name of Employee]]="","",Table1[[#This Row],[Name of Employee]])</f>
        <v>S</v>
      </c>
      <c r="C183" s="29" t="str">
        <f>IF(IF(Master!T183="","",Master!T183)=0,"",IF(Master!T183="","",Master!T183))</f>
        <v/>
      </c>
      <c r="D183" s="17"/>
      <c r="E183" s="17">
        <v>50000</v>
      </c>
      <c r="F183" s="17"/>
      <c r="G183" s="17"/>
      <c r="H183" s="29">
        <f t="shared" si="48"/>
        <v>-50000</v>
      </c>
      <c r="I183" s="17"/>
      <c r="J183" s="42" t="str">
        <f t="shared" si="49"/>
        <v/>
      </c>
      <c r="K183" s="17"/>
      <c r="L183" s="17"/>
      <c r="M183" s="29">
        <f t="shared" si="50"/>
        <v>-50000</v>
      </c>
      <c r="N183" s="29">
        <f t="shared" si="51"/>
        <v>0</v>
      </c>
      <c r="O183" s="29">
        <f t="shared" si="52"/>
        <v>0</v>
      </c>
      <c r="P183" s="29">
        <f t="shared" si="53"/>
        <v>0</v>
      </c>
      <c r="Q183" s="29">
        <f t="shared" si="54"/>
        <v>0</v>
      </c>
      <c r="R183" s="19"/>
      <c r="S183" s="26"/>
      <c r="T183" s="26">
        <f t="shared" si="55"/>
        <v>0</v>
      </c>
      <c r="U183" s="26">
        <f t="shared" si="56"/>
        <v>0</v>
      </c>
      <c r="V183" s="26">
        <f>Master!S183</f>
        <v>0</v>
      </c>
      <c r="W183" s="26">
        <f t="shared" si="57"/>
        <v>0</v>
      </c>
      <c r="X183" s="26">
        <f t="shared" si="58"/>
        <v>0</v>
      </c>
      <c r="Y183" s="26">
        <f t="shared" si="59"/>
        <v>0</v>
      </c>
      <c r="Z183" s="26">
        <f t="shared" si="60"/>
        <v>0</v>
      </c>
      <c r="AA183" s="26">
        <f t="shared" si="61"/>
        <v>0</v>
      </c>
      <c r="AB183" s="26">
        <f t="shared" si="62"/>
        <v>0</v>
      </c>
      <c r="AC183" s="26">
        <f t="shared" si="63"/>
        <v>0</v>
      </c>
      <c r="AD183" s="26">
        <f t="shared" si="64"/>
        <v>0</v>
      </c>
      <c r="AE183" s="26">
        <f t="shared" si="65"/>
        <v>0</v>
      </c>
      <c r="AF183" s="26">
        <f t="shared" si="66"/>
        <v>0</v>
      </c>
      <c r="AG183" s="26">
        <f t="shared" si="67"/>
        <v>0</v>
      </c>
      <c r="AH183" s="26">
        <f t="shared" si="68"/>
        <v>0</v>
      </c>
      <c r="AI183" s="26"/>
      <c r="AJ183" s="1">
        <f t="shared" si="69"/>
        <v>0</v>
      </c>
      <c r="AK183" s="1">
        <f t="shared" si="70"/>
        <v>0</v>
      </c>
      <c r="AL183" s="1">
        <f t="shared" si="71"/>
        <v>0</v>
      </c>
    </row>
    <row r="184" spans="1:38" ht="20.100000000000001" customHeight="1" x14ac:dyDescent="0.25">
      <c r="A184" s="29">
        <f>IF(Table1[[#This Row],[Sr.No.]]="","",Table1[[#This Row],[Sr.No.]])</f>
        <v>179</v>
      </c>
      <c r="B184" s="30" t="str">
        <f>IF(Table1[[#This Row],[Name of Employee]]="","",Table1[[#This Row],[Name of Employee]])</f>
        <v>T</v>
      </c>
      <c r="C184" s="29" t="str">
        <f>IF(IF(Master!T184="","",Master!T184)=0,"",IF(Master!T184="","",Master!T184))</f>
        <v/>
      </c>
      <c r="D184" s="17"/>
      <c r="E184" s="17">
        <v>50000</v>
      </c>
      <c r="F184" s="17"/>
      <c r="G184" s="17"/>
      <c r="H184" s="29">
        <f t="shared" si="48"/>
        <v>-50000</v>
      </c>
      <c r="I184" s="17"/>
      <c r="J184" s="42" t="str">
        <f t="shared" si="49"/>
        <v/>
      </c>
      <c r="K184" s="17"/>
      <c r="L184" s="17"/>
      <c r="M184" s="29">
        <f t="shared" si="50"/>
        <v>-50000</v>
      </c>
      <c r="N184" s="29">
        <f t="shared" si="51"/>
        <v>0</v>
      </c>
      <c r="O184" s="29">
        <f t="shared" si="52"/>
        <v>0</v>
      </c>
      <c r="P184" s="29">
        <f t="shared" si="53"/>
        <v>0</v>
      </c>
      <c r="Q184" s="29">
        <f t="shared" si="54"/>
        <v>0</v>
      </c>
      <c r="R184" s="19"/>
      <c r="S184" s="26"/>
      <c r="T184" s="26">
        <f t="shared" si="55"/>
        <v>0</v>
      </c>
      <c r="U184" s="26">
        <f t="shared" si="56"/>
        <v>0</v>
      </c>
      <c r="V184" s="26">
        <f>Master!S184</f>
        <v>0</v>
      </c>
      <c r="W184" s="26">
        <f t="shared" si="57"/>
        <v>0</v>
      </c>
      <c r="X184" s="26">
        <f t="shared" si="58"/>
        <v>0</v>
      </c>
      <c r="Y184" s="26">
        <f t="shared" si="59"/>
        <v>0</v>
      </c>
      <c r="Z184" s="26">
        <f t="shared" si="60"/>
        <v>0</v>
      </c>
      <c r="AA184" s="26">
        <f t="shared" si="61"/>
        <v>0</v>
      </c>
      <c r="AB184" s="26">
        <f t="shared" si="62"/>
        <v>0</v>
      </c>
      <c r="AC184" s="26">
        <f t="shared" si="63"/>
        <v>0</v>
      </c>
      <c r="AD184" s="26">
        <f t="shared" si="64"/>
        <v>0</v>
      </c>
      <c r="AE184" s="26">
        <f t="shared" si="65"/>
        <v>0</v>
      </c>
      <c r="AF184" s="26">
        <f t="shared" si="66"/>
        <v>0</v>
      </c>
      <c r="AG184" s="26">
        <f t="shared" si="67"/>
        <v>0</v>
      </c>
      <c r="AH184" s="26">
        <f t="shared" si="68"/>
        <v>0</v>
      </c>
      <c r="AI184" s="26"/>
      <c r="AJ184" s="1">
        <f t="shared" si="69"/>
        <v>0</v>
      </c>
      <c r="AK184" s="1">
        <f t="shared" si="70"/>
        <v>0</v>
      </c>
      <c r="AL184" s="1">
        <f t="shared" si="71"/>
        <v>0</v>
      </c>
    </row>
    <row r="185" spans="1:38" ht="20.100000000000001" customHeight="1" x14ac:dyDescent="0.25">
      <c r="A185" s="29">
        <f>IF(Table1[[#This Row],[Sr.No.]]="","",Table1[[#This Row],[Sr.No.]])</f>
        <v>180</v>
      </c>
      <c r="B185" s="30" t="str">
        <f>IF(Table1[[#This Row],[Name of Employee]]="","",Table1[[#This Row],[Name of Employee]])</f>
        <v>U</v>
      </c>
      <c r="C185" s="29" t="str">
        <f>IF(IF(Master!T185="","",Master!T185)=0,"",IF(Master!T185="","",Master!T185))</f>
        <v/>
      </c>
      <c r="D185" s="17"/>
      <c r="E185" s="17">
        <v>50000</v>
      </c>
      <c r="F185" s="17"/>
      <c r="G185" s="17"/>
      <c r="H185" s="29">
        <f t="shared" si="48"/>
        <v>-50000</v>
      </c>
      <c r="I185" s="17"/>
      <c r="J185" s="42" t="str">
        <f t="shared" si="49"/>
        <v/>
      </c>
      <c r="K185" s="17"/>
      <c r="L185" s="17"/>
      <c r="M185" s="29">
        <f t="shared" si="50"/>
        <v>-50000</v>
      </c>
      <c r="N185" s="29">
        <f t="shared" si="51"/>
        <v>0</v>
      </c>
      <c r="O185" s="29">
        <f t="shared" si="52"/>
        <v>0</v>
      </c>
      <c r="P185" s="29">
        <f t="shared" si="53"/>
        <v>0</v>
      </c>
      <c r="Q185" s="29">
        <f t="shared" si="54"/>
        <v>0</v>
      </c>
      <c r="R185" s="19"/>
      <c r="S185" s="26"/>
      <c r="T185" s="26">
        <f t="shared" si="55"/>
        <v>0</v>
      </c>
      <c r="U185" s="26">
        <f t="shared" si="56"/>
        <v>0</v>
      </c>
      <c r="V185" s="26">
        <f>Master!S185</f>
        <v>0</v>
      </c>
      <c r="W185" s="26">
        <f t="shared" si="57"/>
        <v>0</v>
      </c>
      <c r="X185" s="26">
        <f t="shared" si="58"/>
        <v>0</v>
      </c>
      <c r="Y185" s="26">
        <f t="shared" si="59"/>
        <v>0</v>
      </c>
      <c r="Z185" s="26">
        <f t="shared" si="60"/>
        <v>0</v>
      </c>
      <c r="AA185" s="26">
        <f t="shared" si="61"/>
        <v>0</v>
      </c>
      <c r="AB185" s="26">
        <f t="shared" si="62"/>
        <v>0</v>
      </c>
      <c r="AC185" s="26">
        <f t="shared" si="63"/>
        <v>0</v>
      </c>
      <c r="AD185" s="26">
        <f t="shared" si="64"/>
        <v>0</v>
      </c>
      <c r="AE185" s="26">
        <f t="shared" si="65"/>
        <v>0</v>
      </c>
      <c r="AF185" s="26">
        <f t="shared" si="66"/>
        <v>0</v>
      </c>
      <c r="AG185" s="26">
        <f t="shared" si="67"/>
        <v>0</v>
      </c>
      <c r="AH185" s="26">
        <f t="shared" si="68"/>
        <v>0</v>
      </c>
      <c r="AI185" s="26"/>
      <c r="AJ185" s="1">
        <f t="shared" si="69"/>
        <v>0</v>
      </c>
      <c r="AK185" s="1">
        <f t="shared" si="70"/>
        <v>0</v>
      </c>
      <c r="AL185" s="1">
        <f t="shared" si="71"/>
        <v>0</v>
      </c>
    </row>
    <row r="186" spans="1:38" ht="20.100000000000001" customHeight="1" x14ac:dyDescent="0.25">
      <c r="A186" s="29">
        <f>IF(Table1[[#This Row],[Sr.No.]]="","",Table1[[#This Row],[Sr.No.]])</f>
        <v>181</v>
      </c>
      <c r="B186" s="30" t="str">
        <f>IF(Table1[[#This Row],[Name of Employee]]="","",Table1[[#This Row],[Name of Employee]])</f>
        <v>V</v>
      </c>
      <c r="C186" s="29" t="str">
        <f>IF(IF(Master!T186="","",Master!T186)=0,"",IF(Master!T186="","",Master!T186))</f>
        <v/>
      </c>
      <c r="D186" s="17"/>
      <c r="E186" s="17">
        <v>50000</v>
      </c>
      <c r="F186" s="17"/>
      <c r="G186" s="17"/>
      <c r="H186" s="29">
        <f t="shared" si="48"/>
        <v>-50000</v>
      </c>
      <c r="I186" s="17"/>
      <c r="J186" s="42" t="str">
        <f t="shared" si="49"/>
        <v/>
      </c>
      <c r="K186" s="17"/>
      <c r="L186" s="17"/>
      <c r="M186" s="29">
        <f t="shared" si="50"/>
        <v>-50000</v>
      </c>
      <c r="N186" s="29">
        <f t="shared" si="51"/>
        <v>0</v>
      </c>
      <c r="O186" s="29">
        <f t="shared" si="52"/>
        <v>0</v>
      </c>
      <c r="P186" s="29">
        <f t="shared" si="53"/>
        <v>0</v>
      </c>
      <c r="Q186" s="29">
        <f t="shared" si="54"/>
        <v>0</v>
      </c>
      <c r="R186" s="19"/>
      <c r="S186" s="26"/>
      <c r="T186" s="26">
        <f t="shared" si="55"/>
        <v>0</v>
      </c>
      <c r="U186" s="26">
        <f t="shared" si="56"/>
        <v>0</v>
      </c>
      <c r="V186" s="26">
        <f>Master!S186</f>
        <v>0</v>
      </c>
      <c r="W186" s="26">
        <f t="shared" si="57"/>
        <v>0</v>
      </c>
      <c r="X186" s="26">
        <f t="shared" si="58"/>
        <v>0</v>
      </c>
      <c r="Y186" s="26">
        <f t="shared" si="59"/>
        <v>0</v>
      </c>
      <c r="Z186" s="26">
        <f t="shared" si="60"/>
        <v>0</v>
      </c>
      <c r="AA186" s="26">
        <f t="shared" si="61"/>
        <v>0</v>
      </c>
      <c r="AB186" s="26">
        <f t="shared" si="62"/>
        <v>0</v>
      </c>
      <c r="AC186" s="26">
        <f t="shared" si="63"/>
        <v>0</v>
      </c>
      <c r="AD186" s="26">
        <f t="shared" si="64"/>
        <v>0</v>
      </c>
      <c r="AE186" s="26">
        <f t="shared" si="65"/>
        <v>0</v>
      </c>
      <c r="AF186" s="26">
        <f t="shared" si="66"/>
        <v>0</v>
      </c>
      <c r="AG186" s="26">
        <f t="shared" si="67"/>
        <v>0</v>
      </c>
      <c r="AH186" s="26">
        <f t="shared" si="68"/>
        <v>0</v>
      </c>
      <c r="AI186" s="26"/>
      <c r="AJ186" s="1">
        <f t="shared" si="69"/>
        <v>0</v>
      </c>
      <c r="AK186" s="1">
        <f t="shared" si="70"/>
        <v>0</v>
      </c>
      <c r="AL186" s="1">
        <f t="shared" si="71"/>
        <v>0</v>
      </c>
    </row>
    <row r="187" spans="1:38" ht="20.100000000000001" customHeight="1" x14ac:dyDescent="0.25">
      <c r="A187" s="29">
        <f>IF(Table1[[#This Row],[Sr.No.]]="","",Table1[[#This Row],[Sr.No.]])</f>
        <v>182</v>
      </c>
      <c r="B187" s="30" t="str">
        <f>IF(Table1[[#This Row],[Name of Employee]]="","",Table1[[#This Row],[Name of Employee]])</f>
        <v>W</v>
      </c>
      <c r="C187" s="29" t="str">
        <f>IF(IF(Master!T187="","",Master!T187)=0,"",IF(Master!T187="","",Master!T187))</f>
        <v/>
      </c>
      <c r="D187" s="17"/>
      <c r="E187" s="17">
        <v>50000</v>
      </c>
      <c r="F187" s="17"/>
      <c r="G187" s="17"/>
      <c r="H187" s="29">
        <f t="shared" si="48"/>
        <v>-50000</v>
      </c>
      <c r="I187" s="17"/>
      <c r="J187" s="42" t="str">
        <f t="shared" si="49"/>
        <v/>
      </c>
      <c r="K187" s="17"/>
      <c r="L187" s="17"/>
      <c r="M187" s="29">
        <f t="shared" si="50"/>
        <v>-50000</v>
      </c>
      <c r="N187" s="29">
        <f t="shared" si="51"/>
        <v>0</v>
      </c>
      <c r="O187" s="29">
        <f t="shared" si="52"/>
        <v>0</v>
      </c>
      <c r="P187" s="29">
        <f t="shared" si="53"/>
        <v>0</v>
      </c>
      <c r="Q187" s="29">
        <f t="shared" si="54"/>
        <v>0</v>
      </c>
      <c r="R187" s="19"/>
      <c r="S187" s="26"/>
      <c r="T187" s="26">
        <f t="shared" si="55"/>
        <v>0</v>
      </c>
      <c r="U187" s="26">
        <f t="shared" si="56"/>
        <v>0</v>
      </c>
      <c r="V187" s="26">
        <f>Master!S187</f>
        <v>0</v>
      </c>
      <c r="W187" s="26">
        <f t="shared" si="57"/>
        <v>0</v>
      </c>
      <c r="X187" s="26">
        <f t="shared" si="58"/>
        <v>0</v>
      </c>
      <c r="Y187" s="26">
        <f t="shared" si="59"/>
        <v>0</v>
      </c>
      <c r="Z187" s="26">
        <f t="shared" si="60"/>
        <v>0</v>
      </c>
      <c r="AA187" s="26">
        <f t="shared" si="61"/>
        <v>0</v>
      </c>
      <c r="AB187" s="26">
        <f t="shared" si="62"/>
        <v>0</v>
      </c>
      <c r="AC187" s="26">
        <f t="shared" si="63"/>
        <v>0</v>
      </c>
      <c r="AD187" s="26">
        <f t="shared" si="64"/>
        <v>0</v>
      </c>
      <c r="AE187" s="26">
        <f t="shared" si="65"/>
        <v>0</v>
      </c>
      <c r="AF187" s="26">
        <f t="shared" si="66"/>
        <v>0</v>
      </c>
      <c r="AG187" s="26">
        <f t="shared" si="67"/>
        <v>0</v>
      </c>
      <c r="AH187" s="26">
        <f t="shared" si="68"/>
        <v>0</v>
      </c>
      <c r="AI187" s="26"/>
      <c r="AJ187" s="1">
        <f t="shared" si="69"/>
        <v>0</v>
      </c>
      <c r="AK187" s="1">
        <f t="shared" si="70"/>
        <v>0</v>
      </c>
      <c r="AL187" s="1">
        <f t="shared" si="71"/>
        <v>0</v>
      </c>
    </row>
    <row r="188" spans="1:38" ht="20.100000000000001" customHeight="1" x14ac:dyDescent="0.25">
      <c r="A188" s="29">
        <f>IF(Table1[[#This Row],[Sr.No.]]="","",Table1[[#This Row],[Sr.No.]])</f>
        <v>183</v>
      </c>
      <c r="B188" s="30" t="str">
        <f>IF(Table1[[#This Row],[Name of Employee]]="","",Table1[[#This Row],[Name of Employee]])</f>
        <v>X</v>
      </c>
      <c r="C188" s="29" t="str">
        <f>IF(IF(Master!T188="","",Master!T188)=0,"",IF(Master!T188="","",Master!T188))</f>
        <v/>
      </c>
      <c r="D188" s="17"/>
      <c r="E188" s="17">
        <v>50000</v>
      </c>
      <c r="F188" s="17"/>
      <c r="G188" s="17"/>
      <c r="H188" s="29">
        <f t="shared" si="48"/>
        <v>-50000</v>
      </c>
      <c r="I188" s="17"/>
      <c r="J188" s="42" t="str">
        <f t="shared" si="49"/>
        <v/>
      </c>
      <c r="K188" s="17"/>
      <c r="L188" s="17"/>
      <c r="M188" s="29">
        <f t="shared" si="50"/>
        <v>-50000</v>
      </c>
      <c r="N188" s="29">
        <f t="shared" si="51"/>
        <v>0</v>
      </c>
      <c r="O188" s="29">
        <f t="shared" si="52"/>
        <v>0</v>
      </c>
      <c r="P188" s="29">
        <f t="shared" si="53"/>
        <v>0</v>
      </c>
      <c r="Q188" s="29">
        <f t="shared" si="54"/>
        <v>0</v>
      </c>
      <c r="R188" s="19"/>
      <c r="S188" s="26"/>
      <c r="T188" s="26">
        <f t="shared" si="55"/>
        <v>0</v>
      </c>
      <c r="U188" s="26">
        <f t="shared" si="56"/>
        <v>0</v>
      </c>
      <c r="V188" s="26">
        <f>Master!S188</f>
        <v>0</v>
      </c>
      <c r="W188" s="26">
        <f t="shared" si="57"/>
        <v>0</v>
      </c>
      <c r="X188" s="26">
        <f t="shared" si="58"/>
        <v>0</v>
      </c>
      <c r="Y188" s="26">
        <f t="shared" si="59"/>
        <v>0</v>
      </c>
      <c r="Z188" s="26">
        <f t="shared" si="60"/>
        <v>0</v>
      </c>
      <c r="AA188" s="26">
        <f t="shared" si="61"/>
        <v>0</v>
      </c>
      <c r="AB188" s="26">
        <f t="shared" si="62"/>
        <v>0</v>
      </c>
      <c r="AC188" s="26">
        <f t="shared" si="63"/>
        <v>0</v>
      </c>
      <c r="AD188" s="26">
        <f t="shared" si="64"/>
        <v>0</v>
      </c>
      <c r="AE188" s="26">
        <f t="shared" si="65"/>
        <v>0</v>
      </c>
      <c r="AF188" s="26">
        <f t="shared" si="66"/>
        <v>0</v>
      </c>
      <c r="AG188" s="26">
        <f t="shared" si="67"/>
        <v>0</v>
      </c>
      <c r="AH188" s="26">
        <f t="shared" si="68"/>
        <v>0</v>
      </c>
      <c r="AI188" s="26"/>
      <c r="AJ188" s="1">
        <f t="shared" si="69"/>
        <v>0</v>
      </c>
      <c r="AK188" s="1">
        <f t="shared" si="70"/>
        <v>0</v>
      </c>
      <c r="AL188" s="1">
        <f t="shared" si="71"/>
        <v>0</v>
      </c>
    </row>
    <row r="189" spans="1:38" ht="20.100000000000001" customHeight="1" x14ac:dyDescent="0.25">
      <c r="A189" s="29">
        <f>IF(Table1[[#This Row],[Sr.No.]]="","",Table1[[#This Row],[Sr.No.]])</f>
        <v>184</v>
      </c>
      <c r="B189" s="30" t="str">
        <f>IF(Table1[[#This Row],[Name of Employee]]="","",Table1[[#This Row],[Name of Employee]])</f>
        <v>Y</v>
      </c>
      <c r="C189" s="29" t="str">
        <f>IF(IF(Master!T189="","",Master!T189)=0,"",IF(Master!T189="","",Master!T189))</f>
        <v/>
      </c>
      <c r="D189" s="17"/>
      <c r="E189" s="17">
        <v>50000</v>
      </c>
      <c r="F189" s="17"/>
      <c r="G189" s="17"/>
      <c r="H189" s="29">
        <f t="shared" si="48"/>
        <v>-50000</v>
      </c>
      <c r="I189" s="17"/>
      <c r="J189" s="42" t="str">
        <f t="shared" si="49"/>
        <v/>
      </c>
      <c r="K189" s="17"/>
      <c r="L189" s="17"/>
      <c r="M189" s="29">
        <f t="shared" si="50"/>
        <v>-50000</v>
      </c>
      <c r="N189" s="29">
        <f t="shared" si="51"/>
        <v>0</v>
      </c>
      <c r="O189" s="29">
        <f t="shared" si="52"/>
        <v>0</v>
      </c>
      <c r="P189" s="29">
        <f t="shared" si="53"/>
        <v>0</v>
      </c>
      <c r="Q189" s="29">
        <f t="shared" si="54"/>
        <v>0</v>
      </c>
      <c r="R189" s="19"/>
      <c r="S189" s="26"/>
      <c r="T189" s="26">
        <f t="shared" si="55"/>
        <v>0</v>
      </c>
      <c r="U189" s="26">
        <f t="shared" si="56"/>
        <v>0</v>
      </c>
      <c r="V189" s="26">
        <f>Master!S189</f>
        <v>0</v>
      </c>
      <c r="W189" s="26">
        <f t="shared" si="57"/>
        <v>0</v>
      </c>
      <c r="X189" s="26">
        <f t="shared" si="58"/>
        <v>0</v>
      </c>
      <c r="Y189" s="26">
        <f t="shared" si="59"/>
        <v>0</v>
      </c>
      <c r="Z189" s="26">
        <f t="shared" si="60"/>
        <v>0</v>
      </c>
      <c r="AA189" s="26">
        <f t="shared" si="61"/>
        <v>0</v>
      </c>
      <c r="AB189" s="26">
        <f t="shared" si="62"/>
        <v>0</v>
      </c>
      <c r="AC189" s="26">
        <f t="shared" si="63"/>
        <v>0</v>
      </c>
      <c r="AD189" s="26">
        <f t="shared" si="64"/>
        <v>0</v>
      </c>
      <c r="AE189" s="26">
        <f t="shared" si="65"/>
        <v>0</v>
      </c>
      <c r="AF189" s="26">
        <f t="shared" si="66"/>
        <v>0</v>
      </c>
      <c r="AG189" s="26">
        <f t="shared" si="67"/>
        <v>0</v>
      </c>
      <c r="AH189" s="26">
        <f t="shared" si="68"/>
        <v>0</v>
      </c>
      <c r="AI189" s="26"/>
      <c r="AJ189" s="1">
        <f t="shared" si="69"/>
        <v>0</v>
      </c>
      <c r="AK189" s="1">
        <f t="shared" si="70"/>
        <v>0</v>
      </c>
      <c r="AL189" s="1">
        <f t="shared" si="71"/>
        <v>0</v>
      </c>
    </row>
    <row r="190" spans="1:38" ht="20.100000000000001" customHeight="1" x14ac:dyDescent="0.25">
      <c r="A190" s="29">
        <f>IF(Table1[[#This Row],[Sr.No.]]="","",Table1[[#This Row],[Sr.No.]])</f>
        <v>185</v>
      </c>
      <c r="B190" s="30" t="str">
        <f>IF(Table1[[#This Row],[Name of Employee]]="","",Table1[[#This Row],[Name of Employee]])</f>
        <v>Z</v>
      </c>
      <c r="C190" s="29" t="str">
        <f>IF(IF(Master!T190="","",Master!T190)=0,"",IF(Master!T190="","",Master!T190))</f>
        <v/>
      </c>
      <c r="D190" s="17"/>
      <c r="E190" s="17">
        <v>50000</v>
      </c>
      <c r="F190" s="17"/>
      <c r="G190" s="17"/>
      <c r="H190" s="29">
        <f t="shared" si="48"/>
        <v>-50000</v>
      </c>
      <c r="I190" s="17"/>
      <c r="J190" s="42" t="str">
        <f t="shared" si="49"/>
        <v/>
      </c>
      <c r="K190" s="17"/>
      <c r="L190" s="17"/>
      <c r="M190" s="29">
        <f t="shared" si="50"/>
        <v>-50000</v>
      </c>
      <c r="N190" s="29">
        <f t="shared" si="51"/>
        <v>0</v>
      </c>
      <c r="O190" s="29">
        <f t="shared" si="52"/>
        <v>0</v>
      </c>
      <c r="P190" s="29">
        <f t="shared" si="53"/>
        <v>0</v>
      </c>
      <c r="Q190" s="29">
        <f t="shared" si="54"/>
        <v>0</v>
      </c>
      <c r="R190" s="19"/>
      <c r="S190" s="26"/>
      <c r="T190" s="26">
        <f t="shared" si="55"/>
        <v>0</v>
      </c>
      <c r="U190" s="26">
        <f t="shared" si="56"/>
        <v>0</v>
      </c>
      <c r="V190" s="26">
        <f>Master!S190</f>
        <v>0</v>
      </c>
      <c r="W190" s="26">
        <f t="shared" si="57"/>
        <v>0</v>
      </c>
      <c r="X190" s="26">
        <f t="shared" si="58"/>
        <v>0</v>
      </c>
      <c r="Y190" s="26">
        <f t="shared" si="59"/>
        <v>0</v>
      </c>
      <c r="Z190" s="26">
        <f t="shared" si="60"/>
        <v>0</v>
      </c>
      <c r="AA190" s="26">
        <f t="shared" si="61"/>
        <v>0</v>
      </c>
      <c r="AB190" s="26">
        <f t="shared" si="62"/>
        <v>0</v>
      </c>
      <c r="AC190" s="26">
        <f t="shared" si="63"/>
        <v>0</v>
      </c>
      <c r="AD190" s="26">
        <f t="shared" si="64"/>
        <v>0</v>
      </c>
      <c r="AE190" s="26">
        <f t="shared" si="65"/>
        <v>0</v>
      </c>
      <c r="AF190" s="26">
        <f t="shared" si="66"/>
        <v>0</v>
      </c>
      <c r="AG190" s="26">
        <f t="shared" si="67"/>
        <v>0</v>
      </c>
      <c r="AH190" s="26">
        <f t="shared" si="68"/>
        <v>0</v>
      </c>
      <c r="AI190" s="26"/>
      <c r="AJ190" s="1">
        <f t="shared" si="69"/>
        <v>0</v>
      </c>
      <c r="AK190" s="1">
        <f t="shared" si="70"/>
        <v>0</v>
      </c>
      <c r="AL190" s="1">
        <f t="shared" si="71"/>
        <v>0</v>
      </c>
    </row>
    <row r="191" spans="1:38" ht="20.100000000000001" customHeight="1" x14ac:dyDescent="0.25">
      <c r="A191" s="29">
        <f>IF(Table1[[#This Row],[Sr.No.]]="","",Table1[[#This Row],[Sr.No.]])</f>
        <v>186</v>
      </c>
      <c r="B191" s="30" t="str">
        <f>IF(Table1[[#This Row],[Name of Employee]]="","",Table1[[#This Row],[Name of Employee]])</f>
        <v>A</v>
      </c>
      <c r="C191" s="29" t="str">
        <f>IF(IF(Master!T191="","",Master!T191)=0,"",IF(Master!T191="","",Master!T191))</f>
        <v/>
      </c>
      <c r="D191" s="17"/>
      <c r="E191" s="17">
        <v>50000</v>
      </c>
      <c r="F191" s="17"/>
      <c r="G191" s="17"/>
      <c r="H191" s="29">
        <f t="shared" si="48"/>
        <v>-50000</v>
      </c>
      <c r="I191" s="17"/>
      <c r="J191" s="42" t="str">
        <f t="shared" si="49"/>
        <v/>
      </c>
      <c r="K191" s="17"/>
      <c r="L191" s="17"/>
      <c r="M191" s="29">
        <f t="shared" si="50"/>
        <v>-50000</v>
      </c>
      <c r="N191" s="29">
        <f t="shared" si="51"/>
        <v>0</v>
      </c>
      <c r="O191" s="29">
        <f t="shared" si="52"/>
        <v>0</v>
      </c>
      <c r="P191" s="29">
        <f t="shared" si="53"/>
        <v>0</v>
      </c>
      <c r="Q191" s="29">
        <f t="shared" si="54"/>
        <v>0</v>
      </c>
      <c r="R191" s="19"/>
      <c r="S191" s="26"/>
      <c r="T191" s="26">
        <f t="shared" si="55"/>
        <v>0</v>
      </c>
      <c r="U191" s="26">
        <f t="shared" si="56"/>
        <v>0</v>
      </c>
      <c r="V191" s="26">
        <f>Master!S191</f>
        <v>0</v>
      </c>
      <c r="W191" s="26">
        <f t="shared" si="57"/>
        <v>0</v>
      </c>
      <c r="X191" s="26">
        <f t="shared" si="58"/>
        <v>0</v>
      </c>
      <c r="Y191" s="26">
        <f t="shared" si="59"/>
        <v>0</v>
      </c>
      <c r="Z191" s="26">
        <f t="shared" si="60"/>
        <v>0</v>
      </c>
      <c r="AA191" s="26">
        <f t="shared" si="61"/>
        <v>0</v>
      </c>
      <c r="AB191" s="26">
        <f t="shared" si="62"/>
        <v>0</v>
      </c>
      <c r="AC191" s="26">
        <f t="shared" si="63"/>
        <v>0</v>
      </c>
      <c r="AD191" s="26">
        <f t="shared" si="64"/>
        <v>0</v>
      </c>
      <c r="AE191" s="26">
        <f t="shared" si="65"/>
        <v>0</v>
      </c>
      <c r="AF191" s="26">
        <f t="shared" si="66"/>
        <v>0</v>
      </c>
      <c r="AG191" s="26">
        <f t="shared" si="67"/>
        <v>0</v>
      </c>
      <c r="AH191" s="26">
        <f t="shared" si="68"/>
        <v>0</v>
      </c>
      <c r="AI191" s="26"/>
      <c r="AJ191" s="1">
        <f t="shared" si="69"/>
        <v>0</v>
      </c>
      <c r="AK191" s="1">
        <f t="shared" si="70"/>
        <v>0</v>
      </c>
      <c r="AL191" s="1">
        <f t="shared" si="71"/>
        <v>0</v>
      </c>
    </row>
    <row r="192" spans="1:38" ht="20.100000000000001" customHeight="1" x14ac:dyDescent="0.25">
      <c r="A192" s="29">
        <f>IF(Table1[[#This Row],[Sr.No.]]="","",Table1[[#This Row],[Sr.No.]])</f>
        <v>187</v>
      </c>
      <c r="B192" s="30" t="str">
        <f>IF(Table1[[#This Row],[Name of Employee]]="","",Table1[[#This Row],[Name of Employee]])</f>
        <v>B</v>
      </c>
      <c r="C192" s="29" t="str">
        <f>IF(IF(Master!T192="","",Master!T192)=0,"",IF(Master!T192="","",Master!T192))</f>
        <v/>
      </c>
      <c r="D192" s="17"/>
      <c r="E192" s="17">
        <v>50000</v>
      </c>
      <c r="F192" s="17"/>
      <c r="G192" s="17"/>
      <c r="H192" s="29">
        <f t="shared" si="48"/>
        <v>-50000</v>
      </c>
      <c r="I192" s="17"/>
      <c r="J192" s="42" t="str">
        <f t="shared" si="49"/>
        <v/>
      </c>
      <c r="K192" s="17"/>
      <c r="L192" s="17"/>
      <c r="M192" s="29">
        <f t="shared" si="50"/>
        <v>-50000</v>
      </c>
      <c r="N192" s="29">
        <f t="shared" si="51"/>
        <v>0</v>
      </c>
      <c r="O192" s="29">
        <f t="shared" si="52"/>
        <v>0</v>
      </c>
      <c r="P192" s="29">
        <f t="shared" si="53"/>
        <v>0</v>
      </c>
      <c r="Q192" s="29">
        <f t="shared" si="54"/>
        <v>0</v>
      </c>
      <c r="R192" s="19"/>
      <c r="S192" s="26"/>
      <c r="T192" s="26">
        <f t="shared" si="55"/>
        <v>0</v>
      </c>
      <c r="U192" s="26">
        <f t="shared" si="56"/>
        <v>0</v>
      </c>
      <c r="V192" s="26">
        <f>Master!S192</f>
        <v>0</v>
      </c>
      <c r="W192" s="26">
        <f t="shared" si="57"/>
        <v>0</v>
      </c>
      <c r="X192" s="26">
        <f t="shared" si="58"/>
        <v>0</v>
      </c>
      <c r="Y192" s="26">
        <f t="shared" si="59"/>
        <v>0</v>
      </c>
      <c r="Z192" s="26">
        <f t="shared" si="60"/>
        <v>0</v>
      </c>
      <c r="AA192" s="26">
        <f t="shared" si="61"/>
        <v>0</v>
      </c>
      <c r="AB192" s="26">
        <f t="shared" si="62"/>
        <v>0</v>
      </c>
      <c r="AC192" s="26">
        <f t="shared" si="63"/>
        <v>0</v>
      </c>
      <c r="AD192" s="26">
        <f t="shared" si="64"/>
        <v>0</v>
      </c>
      <c r="AE192" s="26">
        <f t="shared" si="65"/>
        <v>0</v>
      </c>
      <c r="AF192" s="26">
        <f t="shared" si="66"/>
        <v>0</v>
      </c>
      <c r="AG192" s="26">
        <f t="shared" si="67"/>
        <v>0</v>
      </c>
      <c r="AH192" s="26">
        <f t="shared" si="68"/>
        <v>0</v>
      </c>
      <c r="AI192" s="26"/>
      <c r="AJ192" s="1">
        <f t="shared" si="69"/>
        <v>0</v>
      </c>
      <c r="AK192" s="1">
        <f t="shared" si="70"/>
        <v>0</v>
      </c>
      <c r="AL192" s="1">
        <f t="shared" si="71"/>
        <v>0</v>
      </c>
    </row>
    <row r="193" spans="1:38" ht="20.100000000000001" customHeight="1" x14ac:dyDescent="0.25">
      <c r="A193" s="29">
        <f>IF(Table1[[#This Row],[Sr.No.]]="","",Table1[[#This Row],[Sr.No.]])</f>
        <v>188</v>
      </c>
      <c r="B193" s="30" t="str">
        <f>IF(Table1[[#This Row],[Name of Employee]]="","",Table1[[#This Row],[Name of Employee]])</f>
        <v>C</v>
      </c>
      <c r="C193" s="29" t="str">
        <f>IF(IF(Master!T193="","",Master!T193)=0,"",IF(Master!T193="","",Master!T193))</f>
        <v/>
      </c>
      <c r="D193" s="17"/>
      <c r="E193" s="17">
        <v>50000</v>
      </c>
      <c r="F193" s="17"/>
      <c r="G193" s="17"/>
      <c r="H193" s="29">
        <f t="shared" si="48"/>
        <v>-50000</v>
      </c>
      <c r="I193" s="17"/>
      <c r="J193" s="42" t="str">
        <f t="shared" si="49"/>
        <v/>
      </c>
      <c r="K193" s="17"/>
      <c r="L193" s="17"/>
      <c r="M193" s="29">
        <f t="shared" si="50"/>
        <v>-50000</v>
      </c>
      <c r="N193" s="29">
        <f t="shared" si="51"/>
        <v>0</v>
      </c>
      <c r="O193" s="29">
        <f t="shared" si="52"/>
        <v>0</v>
      </c>
      <c r="P193" s="29">
        <f t="shared" si="53"/>
        <v>0</v>
      </c>
      <c r="Q193" s="29">
        <f t="shared" si="54"/>
        <v>0</v>
      </c>
      <c r="R193" s="19"/>
      <c r="S193" s="26"/>
      <c r="T193" s="26">
        <f t="shared" si="55"/>
        <v>0</v>
      </c>
      <c r="U193" s="26">
        <f t="shared" si="56"/>
        <v>0</v>
      </c>
      <c r="V193" s="26">
        <f>Master!S193</f>
        <v>0</v>
      </c>
      <c r="W193" s="26">
        <f t="shared" si="57"/>
        <v>0</v>
      </c>
      <c r="X193" s="26">
        <f t="shared" si="58"/>
        <v>0</v>
      </c>
      <c r="Y193" s="26">
        <f t="shared" si="59"/>
        <v>0</v>
      </c>
      <c r="Z193" s="26">
        <f t="shared" si="60"/>
        <v>0</v>
      </c>
      <c r="AA193" s="26">
        <f t="shared" si="61"/>
        <v>0</v>
      </c>
      <c r="AB193" s="26">
        <f t="shared" si="62"/>
        <v>0</v>
      </c>
      <c r="AC193" s="26">
        <f t="shared" si="63"/>
        <v>0</v>
      </c>
      <c r="AD193" s="26">
        <f t="shared" si="64"/>
        <v>0</v>
      </c>
      <c r="AE193" s="26">
        <f t="shared" si="65"/>
        <v>0</v>
      </c>
      <c r="AF193" s="26">
        <f t="shared" si="66"/>
        <v>0</v>
      </c>
      <c r="AG193" s="26">
        <f t="shared" si="67"/>
        <v>0</v>
      </c>
      <c r="AH193" s="26">
        <f t="shared" si="68"/>
        <v>0</v>
      </c>
      <c r="AI193" s="26"/>
      <c r="AJ193" s="1">
        <f t="shared" si="69"/>
        <v>0</v>
      </c>
      <c r="AK193" s="1">
        <f t="shared" si="70"/>
        <v>0</v>
      </c>
      <c r="AL193" s="1">
        <f t="shared" si="71"/>
        <v>0</v>
      </c>
    </row>
    <row r="194" spans="1:38" ht="20.100000000000001" customHeight="1" x14ac:dyDescent="0.25">
      <c r="A194" s="29">
        <f>IF(Table1[[#This Row],[Sr.No.]]="","",Table1[[#This Row],[Sr.No.]])</f>
        <v>189</v>
      </c>
      <c r="B194" s="30" t="str">
        <f>IF(Table1[[#This Row],[Name of Employee]]="","",Table1[[#This Row],[Name of Employee]])</f>
        <v>D</v>
      </c>
      <c r="C194" s="29" t="str">
        <f>IF(IF(Master!T194="","",Master!T194)=0,"",IF(Master!T194="","",Master!T194))</f>
        <v/>
      </c>
      <c r="D194" s="17"/>
      <c r="E194" s="17">
        <v>50000</v>
      </c>
      <c r="F194" s="17"/>
      <c r="G194" s="17"/>
      <c r="H194" s="29">
        <f t="shared" si="48"/>
        <v>-50000</v>
      </c>
      <c r="I194" s="17"/>
      <c r="J194" s="42" t="str">
        <f t="shared" si="49"/>
        <v/>
      </c>
      <c r="K194" s="17"/>
      <c r="L194" s="17"/>
      <c r="M194" s="29">
        <f t="shared" si="50"/>
        <v>-50000</v>
      </c>
      <c r="N194" s="29">
        <f t="shared" si="51"/>
        <v>0</v>
      </c>
      <c r="O194" s="29">
        <f t="shared" si="52"/>
        <v>0</v>
      </c>
      <c r="P194" s="29">
        <f t="shared" si="53"/>
        <v>0</v>
      </c>
      <c r="Q194" s="29">
        <f t="shared" si="54"/>
        <v>0</v>
      </c>
      <c r="R194" s="19"/>
      <c r="S194" s="26"/>
      <c r="T194" s="26">
        <f t="shared" si="55"/>
        <v>0</v>
      </c>
      <c r="U194" s="26">
        <f t="shared" si="56"/>
        <v>0</v>
      </c>
      <c r="V194" s="26">
        <f>Master!S194</f>
        <v>0</v>
      </c>
      <c r="W194" s="26">
        <f t="shared" si="57"/>
        <v>0</v>
      </c>
      <c r="X194" s="26">
        <f t="shared" si="58"/>
        <v>0</v>
      </c>
      <c r="Y194" s="26">
        <f t="shared" si="59"/>
        <v>0</v>
      </c>
      <c r="Z194" s="26">
        <f t="shared" si="60"/>
        <v>0</v>
      </c>
      <c r="AA194" s="26">
        <f t="shared" si="61"/>
        <v>0</v>
      </c>
      <c r="AB194" s="26">
        <f t="shared" si="62"/>
        <v>0</v>
      </c>
      <c r="AC194" s="26">
        <f t="shared" si="63"/>
        <v>0</v>
      </c>
      <c r="AD194" s="26">
        <f t="shared" si="64"/>
        <v>0</v>
      </c>
      <c r="AE194" s="26">
        <f t="shared" si="65"/>
        <v>0</v>
      </c>
      <c r="AF194" s="26">
        <f t="shared" si="66"/>
        <v>0</v>
      </c>
      <c r="AG194" s="26">
        <f t="shared" si="67"/>
        <v>0</v>
      </c>
      <c r="AH194" s="26">
        <f t="shared" si="68"/>
        <v>0</v>
      </c>
      <c r="AI194" s="26"/>
      <c r="AJ194" s="1">
        <f t="shared" si="69"/>
        <v>0</v>
      </c>
      <c r="AK194" s="1">
        <f t="shared" si="70"/>
        <v>0</v>
      </c>
      <c r="AL194" s="1">
        <f t="shared" si="71"/>
        <v>0</v>
      </c>
    </row>
    <row r="195" spans="1:38" ht="20.100000000000001" customHeight="1" x14ac:dyDescent="0.25">
      <c r="A195" s="29">
        <f>IF(Table1[[#This Row],[Sr.No.]]="","",Table1[[#This Row],[Sr.No.]])</f>
        <v>190</v>
      </c>
      <c r="B195" s="30" t="str">
        <f>IF(Table1[[#This Row],[Name of Employee]]="","",Table1[[#This Row],[Name of Employee]])</f>
        <v>E</v>
      </c>
      <c r="C195" s="29" t="str">
        <f>IF(IF(Master!T195="","",Master!T195)=0,"",IF(Master!T195="","",Master!T195))</f>
        <v/>
      </c>
      <c r="D195" s="17"/>
      <c r="E195" s="17">
        <v>50000</v>
      </c>
      <c r="F195" s="17"/>
      <c r="G195" s="17"/>
      <c r="H195" s="29">
        <f t="shared" si="48"/>
        <v>-50000</v>
      </c>
      <c r="I195" s="17"/>
      <c r="J195" s="42" t="str">
        <f t="shared" si="49"/>
        <v/>
      </c>
      <c r="K195" s="17"/>
      <c r="L195" s="17"/>
      <c r="M195" s="29">
        <f t="shared" si="50"/>
        <v>-50000</v>
      </c>
      <c r="N195" s="29">
        <f t="shared" si="51"/>
        <v>0</v>
      </c>
      <c r="O195" s="29">
        <f t="shared" si="52"/>
        <v>0</v>
      </c>
      <c r="P195" s="29">
        <f t="shared" si="53"/>
        <v>0</v>
      </c>
      <c r="Q195" s="29">
        <f t="shared" si="54"/>
        <v>0</v>
      </c>
      <c r="R195" s="19"/>
      <c r="S195" s="26"/>
      <c r="T195" s="26">
        <f t="shared" si="55"/>
        <v>0</v>
      </c>
      <c r="U195" s="26">
        <f t="shared" si="56"/>
        <v>0</v>
      </c>
      <c r="V195" s="26">
        <f>Master!S195</f>
        <v>0</v>
      </c>
      <c r="W195" s="26">
        <f t="shared" si="57"/>
        <v>0</v>
      </c>
      <c r="X195" s="26">
        <f t="shared" si="58"/>
        <v>0</v>
      </c>
      <c r="Y195" s="26">
        <f t="shared" si="59"/>
        <v>0</v>
      </c>
      <c r="Z195" s="26">
        <f t="shared" si="60"/>
        <v>0</v>
      </c>
      <c r="AA195" s="26">
        <f t="shared" si="61"/>
        <v>0</v>
      </c>
      <c r="AB195" s="26">
        <f t="shared" si="62"/>
        <v>0</v>
      </c>
      <c r="AC195" s="26">
        <f t="shared" si="63"/>
        <v>0</v>
      </c>
      <c r="AD195" s="26">
        <f t="shared" si="64"/>
        <v>0</v>
      </c>
      <c r="AE195" s="26">
        <f t="shared" si="65"/>
        <v>0</v>
      </c>
      <c r="AF195" s="26">
        <f t="shared" si="66"/>
        <v>0</v>
      </c>
      <c r="AG195" s="26">
        <f t="shared" si="67"/>
        <v>0</v>
      </c>
      <c r="AH195" s="26">
        <f t="shared" si="68"/>
        <v>0</v>
      </c>
      <c r="AI195" s="26"/>
      <c r="AJ195" s="1">
        <f t="shared" si="69"/>
        <v>0</v>
      </c>
      <c r="AK195" s="1">
        <f t="shared" si="70"/>
        <v>0</v>
      </c>
      <c r="AL195" s="1">
        <f t="shared" si="71"/>
        <v>0</v>
      </c>
    </row>
    <row r="196" spans="1:38" ht="20.100000000000001" customHeight="1" x14ac:dyDescent="0.25">
      <c r="A196" s="29">
        <f>IF(Table1[[#This Row],[Sr.No.]]="","",Table1[[#This Row],[Sr.No.]])</f>
        <v>191</v>
      </c>
      <c r="B196" s="30" t="str">
        <f>IF(Table1[[#This Row],[Name of Employee]]="","",Table1[[#This Row],[Name of Employee]])</f>
        <v>F</v>
      </c>
      <c r="C196" s="29" t="str">
        <f>IF(IF(Master!T196="","",Master!T196)=0,"",IF(Master!T196="","",Master!T196))</f>
        <v/>
      </c>
      <c r="D196" s="17"/>
      <c r="E196" s="17">
        <v>50000</v>
      </c>
      <c r="F196" s="17"/>
      <c r="G196" s="17"/>
      <c r="H196" s="29">
        <f t="shared" si="48"/>
        <v>-50000</v>
      </c>
      <c r="I196" s="17"/>
      <c r="J196" s="42" t="str">
        <f t="shared" si="49"/>
        <v/>
      </c>
      <c r="K196" s="17"/>
      <c r="L196" s="17"/>
      <c r="M196" s="29">
        <f t="shared" si="50"/>
        <v>-50000</v>
      </c>
      <c r="N196" s="29">
        <f t="shared" si="51"/>
        <v>0</v>
      </c>
      <c r="O196" s="29">
        <f t="shared" si="52"/>
        <v>0</v>
      </c>
      <c r="P196" s="29">
        <f t="shared" si="53"/>
        <v>0</v>
      </c>
      <c r="Q196" s="29">
        <f t="shared" si="54"/>
        <v>0</v>
      </c>
      <c r="R196" s="19"/>
      <c r="S196" s="26"/>
      <c r="T196" s="26">
        <f t="shared" si="55"/>
        <v>0</v>
      </c>
      <c r="U196" s="26">
        <f t="shared" si="56"/>
        <v>0</v>
      </c>
      <c r="V196" s="26">
        <f>Master!S196</f>
        <v>0</v>
      </c>
      <c r="W196" s="26">
        <f t="shared" si="57"/>
        <v>0</v>
      </c>
      <c r="X196" s="26">
        <f t="shared" si="58"/>
        <v>0</v>
      </c>
      <c r="Y196" s="26">
        <f t="shared" si="59"/>
        <v>0</v>
      </c>
      <c r="Z196" s="26">
        <f t="shared" si="60"/>
        <v>0</v>
      </c>
      <c r="AA196" s="26">
        <f t="shared" si="61"/>
        <v>0</v>
      </c>
      <c r="AB196" s="26">
        <f t="shared" si="62"/>
        <v>0</v>
      </c>
      <c r="AC196" s="26">
        <f t="shared" si="63"/>
        <v>0</v>
      </c>
      <c r="AD196" s="26">
        <f t="shared" si="64"/>
        <v>0</v>
      </c>
      <c r="AE196" s="26">
        <f t="shared" si="65"/>
        <v>0</v>
      </c>
      <c r="AF196" s="26">
        <f t="shared" si="66"/>
        <v>0</v>
      </c>
      <c r="AG196" s="26">
        <f t="shared" si="67"/>
        <v>0</v>
      </c>
      <c r="AH196" s="26">
        <f t="shared" si="68"/>
        <v>0</v>
      </c>
      <c r="AI196" s="26"/>
      <c r="AJ196" s="1">
        <f t="shared" si="69"/>
        <v>0</v>
      </c>
      <c r="AK196" s="1">
        <f t="shared" si="70"/>
        <v>0</v>
      </c>
      <c r="AL196" s="1">
        <f t="shared" si="71"/>
        <v>0</v>
      </c>
    </row>
    <row r="197" spans="1:38" ht="20.100000000000001" customHeight="1" x14ac:dyDescent="0.25">
      <c r="A197" s="29">
        <f>IF(Table1[[#This Row],[Sr.No.]]="","",Table1[[#This Row],[Sr.No.]])</f>
        <v>192</v>
      </c>
      <c r="B197" s="30" t="str">
        <f>IF(Table1[[#This Row],[Name of Employee]]="","",Table1[[#This Row],[Name of Employee]])</f>
        <v>G</v>
      </c>
      <c r="C197" s="29" t="str">
        <f>IF(IF(Master!T197="","",Master!T197)=0,"",IF(Master!T197="","",Master!T197))</f>
        <v/>
      </c>
      <c r="D197" s="17"/>
      <c r="E197" s="17">
        <v>50000</v>
      </c>
      <c r="F197" s="17"/>
      <c r="G197" s="17"/>
      <c r="H197" s="29">
        <f t="shared" si="48"/>
        <v>-50000</v>
      </c>
      <c r="I197" s="17"/>
      <c r="J197" s="42" t="str">
        <f t="shared" si="49"/>
        <v/>
      </c>
      <c r="K197" s="17"/>
      <c r="L197" s="17"/>
      <c r="M197" s="29">
        <f t="shared" si="50"/>
        <v>-50000</v>
      </c>
      <c r="N197" s="29">
        <f t="shared" si="51"/>
        <v>0</v>
      </c>
      <c r="O197" s="29">
        <f t="shared" si="52"/>
        <v>0</v>
      </c>
      <c r="P197" s="29">
        <f t="shared" si="53"/>
        <v>0</v>
      </c>
      <c r="Q197" s="29">
        <f t="shared" si="54"/>
        <v>0</v>
      </c>
      <c r="R197" s="19"/>
      <c r="S197" s="26"/>
      <c r="T197" s="26">
        <f t="shared" si="55"/>
        <v>0</v>
      </c>
      <c r="U197" s="26">
        <f t="shared" si="56"/>
        <v>0</v>
      </c>
      <c r="V197" s="26">
        <f>Master!S197</f>
        <v>0</v>
      </c>
      <c r="W197" s="26">
        <f t="shared" si="57"/>
        <v>0</v>
      </c>
      <c r="X197" s="26">
        <f t="shared" si="58"/>
        <v>0</v>
      </c>
      <c r="Y197" s="26">
        <f t="shared" si="59"/>
        <v>0</v>
      </c>
      <c r="Z197" s="26">
        <f t="shared" si="60"/>
        <v>0</v>
      </c>
      <c r="AA197" s="26">
        <f t="shared" si="61"/>
        <v>0</v>
      </c>
      <c r="AB197" s="26">
        <f t="shared" si="62"/>
        <v>0</v>
      </c>
      <c r="AC197" s="26">
        <f t="shared" si="63"/>
        <v>0</v>
      </c>
      <c r="AD197" s="26">
        <f t="shared" si="64"/>
        <v>0</v>
      </c>
      <c r="AE197" s="26">
        <f t="shared" si="65"/>
        <v>0</v>
      </c>
      <c r="AF197" s="26">
        <f t="shared" si="66"/>
        <v>0</v>
      </c>
      <c r="AG197" s="26">
        <f t="shared" si="67"/>
        <v>0</v>
      </c>
      <c r="AH197" s="26">
        <f t="shared" si="68"/>
        <v>0</v>
      </c>
      <c r="AI197" s="26"/>
      <c r="AJ197" s="1">
        <f t="shared" si="69"/>
        <v>0</v>
      </c>
      <c r="AK197" s="1">
        <f t="shared" si="70"/>
        <v>0</v>
      </c>
      <c r="AL197" s="1">
        <f t="shared" si="71"/>
        <v>0</v>
      </c>
    </row>
    <row r="198" spans="1:38" ht="20.100000000000001" customHeight="1" x14ac:dyDescent="0.25">
      <c r="A198" s="29">
        <f>IF(Table1[[#This Row],[Sr.No.]]="","",Table1[[#This Row],[Sr.No.]])</f>
        <v>193</v>
      </c>
      <c r="B198" s="30" t="str">
        <f>IF(Table1[[#This Row],[Name of Employee]]="","",Table1[[#This Row],[Name of Employee]])</f>
        <v>H</v>
      </c>
      <c r="C198" s="29" t="str">
        <f>IF(IF(Master!T198="","",Master!T198)=0,"",IF(Master!T198="","",Master!T198))</f>
        <v/>
      </c>
      <c r="D198" s="17"/>
      <c r="E198" s="17">
        <v>50000</v>
      </c>
      <c r="F198" s="17"/>
      <c r="G198" s="17"/>
      <c r="H198" s="29">
        <f t="shared" si="48"/>
        <v>-50000</v>
      </c>
      <c r="I198" s="17"/>
      <c r="J198" s="42" t="str">
        <f t="shared" si="49"/>
        <v/>
      </c>
      <c r="K198" s="17"/>
      <c r="L198" s="17"/>
      <c r="M198" s="29">
        <f t="shared" si="50"/>
        <v>-50000</v>
      </c>
      <c r="N198" s="29">
        <f t="shared" si="51"/>
        <v>0</v>
      </c>
      <c r="O198" s="29">
        <f t="shared" si="52"/>
        <v>0</v>
      </c>
      <c r="P198" s="29">
        <f t="shared" si="53"/>
        <v>0</v>
      </c>
      <c r="Q198" s="29">
        <f t="shared" si="54"/>
        <v>0</v>
      </c>
      <c r="R198" s="19"/>
      <c r="S198" s="26"/>
      <c r="T198" s="26">
        <f t="shared" si="55"/>
        <v>0</v>
      </c>
      <c r="U198" s="26">
        <f t="shared" si="56"/>
        <v>0</v>
      </c>
      <c r="V198" s="26">
        <f>Master!S198</f>
        <v>0</v>
      </c>
      <c r="W198" s="26">
        <f t="shared" si="57"/>
        <v>0</v>
      </c>
      <c r="X198" s="26">
        <f t="shared" si="58"/>
        <v>0</v>
      </c>
      <c r="Y198" s="26">
        <f t="shared" si="59"/>
        <v>0</v>
      </c>
      <c r="Z198" s="26">
        <f t="shared" si="60"/>
        <v>0</v>
      </c>
      <c r="AA198" s="26">
        <f t="shared" si="61"/>
        <v>0</v>
      </c>
      <c r="AB198" s="26">
        <f t="shared" si="62"/>
        <v>0</v>
      </c>
      <c r="AC198" s="26">
        <f t="shared" si="63"/>
        <v>0</v>
      </c>
      <c r="AD198" s="26">
        <f t="shared" si="64"/>
        <v>0</v>
      </c>
      <c r="AE198" s="26">
        <f t="shared" si="65"/>
        <v>0</v>
      </c>
      <c r="AF198" s="26">
        <f t="shared" si="66"/>
        <v>0</v>
      </c>
      <c r="AG198" s="26">
        <f t="shared" si="67"/>
        <v>0</v>
      </c>
      <c r="AH198" s="26">
        <f t="shared" si="68"/>
        <v>0</v>
      </c>
      <c r="AI198" s="26"/>
      <c r="AJ198" s="1">
        <f t="shared" si="69"/>
        <v>0</v>
      </c>
      <c r="AK198" s="1">
        <f t="shared" si="70"/>
        <v>0</v>
      </c>
      <c r="AL198" s="1">
        <f t="shared" si="71"/>
        <v>0</v>
      </c>
    </row>
    <row r="199" spans="1:38" ht="20.100000000000001" customHeight="1" x14ac:dyDescent="0.25">
      <c r="A199" s="29">
        <f>IF(Table1[[#This Row],[Sr.No.]]="","",Table1[[#This Row],[Sr.No.]])</f>
        <v>194</v>
      </c>
      <c r="B199" s="30" t="str">
        <f>IF(Table1[[#This Row],[Name of Employee]]="","",Table1[[#This Row],[Name of Employee]])</f>
        <v>I</v>
      </c>
      <c r="C199" s="29" t="str">
        <f>IF(IF(Master!T199="","",Master!T199)=0,"",IF(Master!T199="","",Master!T199))</f>
        <v/>
      </c>
      <c r="D199" s="17"/>
      <c r="E199" s="17">
        <v>50000</v>
      </c>
      <c r="F199" s="17"/>
      <c r="G199" s="17"/>
      <c r="H199" s="29">
        <f t="shared" ref="H199:H262" si="72">SUM(C199,G199)-SUM(D199:F199)</f>
        <v>-50000</v>
      </c>
      <c r="I199" s="17"/>
      <c r="J199" s="42" t="str">
        <f t="shared" ref="J199:J262" si="73">IF(V199=0,"",V199)</f>
        <v/>
      </c>
      <c r="K199" s="17"/>
      <c r="L199" s="17"/>
      <c r="M199" s="29">
        <f t="shared" ref="M199:M262" si="74">ROUND(H199-SUM(I199:L199),-1)</f>
        <v>-50000</v>
      </c>
      <c r="N199" s="29">
        <f t="shared" ref="N199:N262" si="75">SUM(AJ199:AL199)</f>
        <v>0</v>
      </c>
      <c r="O199" s="29">
        <f t="shared" ref="O199:O262" si="76">IF(M199&gt;500000,0,IF(AJ199&lt;12501,AJ199,12500))</f>
        <v>0</v>
      </c>
      <c r="P199" s="29">
        <f t="shared" ref="P199:P262" si="77">N199-O199</f>
        <v>0</v>
      </c>
      <c r="Q199" s="29">
        <f t="shared" ref="Q199:Q262" si="78">ROUND(P199*0.04,0)</f>
        <v>0</v>
      </c>
      <c r="R199" s="19"/>
      <c r="S199" s="26"/>
      <c r="T199" s="26">
        <f t="shared" ref="T199:T262" si="79">SUM(P199:Q199)</f>
        <v>0</v>
      </c>
      <c r="U199" s="26">
        <f t="shared" ref="U199:U262" si="80">SUM(C199,G199)-D199</f>
        <v>0</v>
      </c>
      <c r="V199" s="26">
        <f>Master!S199</f>
        <v>0</v>
      </c>
      <c r="W199" s="26">
        <f t="shared" ref="W199:W262" si="81">ROUND(U199-V199,-1)</f>
        <v>0</v>
      </c>
      <c r="X199" s="26">
        <f t="shared" ref="X199:X262" si="82">ROUND(IF(U194="NO",IF(W199&lt;250001,0,IF(W199&gt;500000,12500,((W199-250000)*0.05))),IF(W199&lt;300001,0,IF(W199&gt;500000,10000,((W199-300000)*0.05)))),0)</f>
        <v>0</v>
      </c>
      <c r="Y199" s="26">
        <f t="shared" ref="Y199:Y262" si="83">IF(W199&lt;500001,0,IF(W199&gt;750000,25000,((W199-500000)*0.1)))</f>
        <v>0</v>
      </c>
      <c r="Z199" s="26">
        <f t="shared" ref="Z199:Z262" si="84">IF(W199&lt;750001,0,IF(W199&gt;1000000,37500,((W199-750000)*0.15)))</f>
        <v>0</v>
      </c>
      <c r="AA199" s="26">
        <f t="shared" ref="AA199:AA262" si="85">IF(W199&lt;1000001,0,IF(W199&gt;1250000,50000,((W199-1000000)*0.2)))</f>
        <v>0</v>
      </c>
      <c r="AB199" s="26">
        <f t="shared" ref="AB199:AB262" si="86">IF(W199&lt;1250001,0,IF(W199&gt;1500000,62500,((W199-1250000)*0.25)))</f>
        <v>0</v>
      </c>
      <c r="AC199" s="26">
        <f t="shared" ref="AC199:AC262" si="87">IF(W199&lt;1500001,0,(W199-1500000)*0.3)</f>
        <v>0</v>
      </c>
      <c r="AD199" s="26">
        <f t="shared" ref="AD199:AD262" si="88">SUM(X199:AC199)</f>
        <v>0</v>
      </c>
      <c r="AE199" s="26">
        <f t="shared" ref="AE199:AE262" si="89">IF(W199&gt;500000,0,IF(X199&lt;12501,X199,12500))</f>
        <v>0</v>
      </c>
      <c r="AF199" s="26">
        <f t="shared" ref="AF199:AF262" si="90">AD199-AE199</f>
        <v>0</v>
      </c>
      <c r="AG199" s="26">
        <f t="shared" ref="AG199:AG262" si="91">ROUND(AF199*0.04,0)</f>
        <v>0</v>
      </c>
      <c r="AH199" s="26">
        <f t="shared" ref="AH199:AH262" si="92">SUM(AF199:AG199)</f>
        <v>0</v>
      </c>
      <c r="AI199" s="26"/>
      <c r="AJ199" s="1">
        <f t="shared" ref="AJ199:AJ262" si="93">ROUND(IF(M199&lt;250001,0,IF(M199&gt;500000,12500,((M199-250000)*0.05))),IF(M199&lt;300001,0,IF(M199&gt;500000,10000,((M199-300000)*0.05))))</f>
        <v>0</v>
      </c>
      <c r="AK199" s="1">
        <f t="shared" ref="AK199:AK262" si="94">IF(M199&lt;500001,0,IF(M199&gt;1000000,100000,((M199-500000)*0.2)))</f>
        <v>0</v>
      </c>
      <c r="AL199" s="1">
        <f t="shared" ref="AL199:AL262" si="95">IF(M199&lt;1000001,0,((M199-1000000)*0.3))</f>
        <v>0</v>
      </c>
    </row>
    <row r="200" spans="1:38" ht="20.100000000000001" customHeight="1" x14ac:dyDescent="0.25">
      <c r="A200" s="29">
        <f>IF(Table1[[#This Row],[Sr.No.]]="","",Table1[[#This Row],[Sr.No.]])</f>
        <v>195</v>
      </c>
      <c r="B200" s="30" t="str">
        <f>IF(Table1[[#This Row],[Name of Employee]]="","",Table1[[#This Row],[Name of Employee]])</f>
        <v>J</v>
      </c>
      <c r="C200" s="29" t="str">
        <f>IF(IF(Master!T200="","",Master!T200)=0,"",IF(Master!T200="","",Master!T200))</f>
        <v/>
      </c>
      <c r="D200" s="17"/>
      <c r="E200" s="17">
        <v>50000</v>
      </c>
      <c r="F200" s="17"/>
      <c r="G200" s="17"/>
      <c r="H200" s="29">
        <f t="shared" si="72"/>
        <v>-50000</v>
      </c>
      <c r="I200" s="17"/>
      <c r="J200" s="42" t="str">
        <f t="shared" si="73"/>
        <v/>
      </c>
      <c r="K200" s="17"/>
      <c r="L200" s="17"/>
      <c r="M200" s="29">
        <f t="shared" si="74"/>
        <v>-50000</v>
      </c>
      <c r="N200" s="29">
        <f t="shared" si="75"/>
        <v>0</v>
      </c>
      <c r="O200" s="29">
        <f t="shared" si="76"/>
        <v>0</v>
      </c>
      <c r="P200" s="29">
        <f t="shared" si="77"/>
        <v>0</v>
      </c>
      <c r="Q200" s="29">
        <f t="shared" si="78"/>
        <v>0</v>
      </c>
      <c r="R200" s="19"/>
      <c r="S200" s="26"/>
      <c r="T200" s="26">
        <f t="shared" si="79"/>
        <v>0</v>
      </c>
      <c r="U200" s="26">
        <f t="shared" si="80"/>
        <v>0</v>
      </c>
      <c r="V200" s="26">
        <f>Master!S200</f>
        <v>0</v>
      </c>
      <c r="W200" s="26">
        <f t="shared" si="81"/>
        <v>0</v>
      </c>
      <c r="X200" s="26">
        <f t="shared" si="82"/>
        <v>0</v>
      </c>
      <c r="Y200" s="26">
        <f t="shared" si="83"/>
        <v>0</v>
      </c>
      <c r="Z200" s="26">
        <f t="shared" si="84"/>
        <v>0</v>
      </c>
      <c r="AA200" s="26">
        <f t="shared" si="85"/>
        <v>0</v>
      </c>
      <c r="AB200" s="26">
        <f t="shared" si="86"/>
        <v>0</v>
      </c>
      <c r="AC200" s="26">
        <f t="shared" si="87"/>
        <v>0</v>
      </c>
      <c r="AD200" s="26">
        <f t="shared" si="88"/>
        <v>0</v>
      </c>
      <c r="AE200" s="26">
        <f t="shared" si="89"/>
        <v>0</v>
      </c>
      <c r="AF200" s="26">
        <f t="shared" si="90"/>
        <v>0</v>
      </c>
      <c r="AG200" s="26">
        <f t="shared" si="91"/>
        <v>0</v>
      </c>
      <c r="AH200" s="26">
        <f t="shared" si="92"/>
        <v>0</v>
      </c>
      <c r="AI200" s="26"/>
      <c r="AJ200" s="1">
        <f t="shared" si="93"/>
        <v>0</v>
      </c>
      <c r="AK200" s="1">
        <f t="shared" si="94"/>
        <v>0</v>
      </c>
      <c r="AL200" s="1">
        <f t="shared" si="95"/>
        <v>0</v>
      </c>
    </row>
    <row r="201" spans="1:38" ht="20.100000000000001" customHeight="1" x14ac:dyDescent="0.25">
      <c r="A201" s="29">
        <f>IF(Table1[[#This Row],[Sr.No.]]="","",Table1[[#This Row],[Sr.No.]])</f>
        <v>196</v>
      </c>
      <c r="B201" s="30" t="str">
        <f>IF(Table1[[#This Row],[Name of Employee]]="","",Table1[[#This Row],[Name of Employee]])</f>
        <v>K</v>
      </c>
      <c r="C201" s="29" t="str">
        <f>IF(IF(Master!T201="","",Master!T201)=0,"",IF(Master!T201="","",Master!T201))</f>
        <v/>
      </c>
      <c r="D201" s="17"/>
      <c r="E201" s="17">
        <v>50000</v>
      </c>
      <c r="F201" s="17"/>
      <c r="G201" s="17"/>
      <c r="H201" s="29">
        <f t="shared" si="72"/>
        <v>-50000</v>
      </c>
      <c r="I201" s="17"/>
      <c r="J201" s="42" t="str">
        <f t="shared" si="73"/>
        <v/>
      </c>
      <c r="K201" s="17"/>
      <c r="L201" s="17"/>
      <c r="M201" s="29">
        <f t="shared" si="74"/>
        <v>-50000</v>
      </c>
      <c r="N201" s="29">
        <f t="shared" si="75"/>
        <v>0</v>
      </c>
      <c r="O201" s="29">
        <f t="shared" si="76"/>
        <v>0</v>
      </c>
      <c r="P201" s="29">
        <f t="shared" si="77"/>
        <v>0</v>
      </c>
      <c r="Q201" s="29">
        <f t="shared" si="78"/>
        <v>0</v>
      </c>
      <c r="R201" s="19"/>
      <c r="S201" s="26"/>
      <c r="T201" s="26">
        <f t="shared" si="79"/>
        <v>0</v>
      </c>
      <c r="U201" s="26">
        <f t="shared" si="80"/>
        <v>0</v>
      </c>
      <c r="V201" s="26">
        <f>Master!S201</f>
        <v>0</v>
      </c>
      <c r="W201" s="26">
        <f t="shared" si="81"/>
        <v>0</v>
      </c>
      <c r="X201" s="26">
        <f t="shared" si="82"/>
        <v>0</v>
      </c>
      <c r="Y201" s="26">
        <f t="shared" si="83"/>
        <v>0</v>
      </c>
      <c r="Z201" s="26">
        <f t="shared" si="84"/>
        <v>0</v>
      </c>
      <c r="AA201" s="26">
        <f t="shared" si="85"/>
        <v>0</v>
      </c>
      <c r="AB201" s="26">
        <f t="shared" si="86"/>
        <v>0</v>
      </c>
      <c r="AC201" s="26">
        <f t="shared" si="87"/>
        <v>0</v>
      </c>
      <c r="AD201" s="26">
        <f t="shared" si="88"/>
        <v>0</v>
      </c>
      <c r="AE201" s="26">
        <f t="shared" si="89"/>
        <v>0</v>
      </c>
      <c r="AF201" s="26">
        <f t="shared" si="90"/>
        <v>0</v>
      </c>
      <c r="AG201" s="26">
        <f t="shared" si="91"/>
        <v>0</v>
      </c>
      <c r="AH201" s="26">
        <f t="shared" si="92"/>
        <v>0</v>
      </c>
      <c r="AI201" s="26"/>
      <c r="AJ201" s="1">
        <f t="shared" si="93"/>
        <v>0</v>
      </c>
      <c r="AK201" s="1">
        <f t="shared" si="94"/>
        <v>0</v>
      </c>
      <c r="AL201" s="1">
        <f t="shared" si="95"/>
        <v>0</v>
      </c>
    </row>
    <row r="202" spans="1:38" ht="20.100000000000001" customHeight="1" x14ac:dyDescent="0.25">
      <c r="A202" s="29">
        <f>IF(Table1[[#This Row],[Sr.No.]]="","",Table1[[#This Row],[Sr.No.]])</f>
        <v>197</v>
      </c>
      <c r="B202" s="30" t="str">
        <f>IF(Table1[[#This Row],[Name of Employee]]="","",Table1[[#This Row],[Name of Employee]])</f>
        <v>L</v>
      </c>
      <c r="C202" s="29" t="str">
        <f>IF(IF(Master!T202="","",Master!T202)=0,"",IF(Master!T202="","",Master!T202))</f>
        <v/>
      </c>
      <c r="D202" s="17"/>
      <c r="E202" s="17">
        <v>50000</v>
      </c>
      <c r="F202" s="17"/>
      <c r="G202" s="17"/>
      <c r="H202" s="29">
        <f t="shared" si="72"/>
        <v>-50000</v>
      </c>
      <c r="I202" s="17"/>
      <c r="J202" s="42" t="str">
        <f t="shared" si="73"/>
        <v/>
      </c>
      <c r="K202" s="17"/>
      <c r="L202" s="17"/>
      <c r="M202" s="29">
        <f t="shared" si="74"/>
        <v>-50000</v>
      </c>
      <c r="N202" s="29">
        <f t="shared" si="75"/>
        <v>0</v>
      </c>
      <c r="O202" s="29">
        <f t="shared" si="76"/>
        <v>0</v>
      </c>
      <c r="P202" s="29">
        <f t="shared" si="77"/>
        <v>0</v>
      </c>
      <c r="Q202" s="29">
        <f t="shared" si="78"/>
        <v>0</v>
      </c>
      <c r="R202" s="19"/>
      <c r="S202" s="26"/>
      <c r="T202" s="26">
        <f t="shared" si="79"/>
        <v>0</v>
      </c>
      <c r="U202" s="26">
        <f t="shared" si="80"/>
        <v>0</v>
      </c>
      <c r="V202" s="26">
        <f>Master!S202</f>
        <v>0</v>
      </c>
      <c r="W202" s="26">
        <f t="shared" si="81"/>
        <v>0</v>
      </c>
      <c r="X202" s="26">
        <f t="shared" si="82"/>
        <v>0</v>
      </c>
      <c r="Y202" s="26">
        <f t="shared" si="83"/>
        <v>0</v>
      </c>
      <c r="Z202" s="26">
        <f t="shared" si="84"/>
        <v>0</v>
      </c>
      <c r="AA202" s="26">
        <f t="shared" si="85"/>
        <v>0</v>
      </c>
      <c r="AB202" s="26">
        <f t="shared" si="86"/>
        <v>0</v>
      </c>
      <c r="AC202" s="26">
        <f t="shared" si="87"/>
        <v>0</v>
      </c>
      <c r="AD202" s="26">
        <f t="shared" si="88"/>
        <v>0</v>
      </c>
      <c r="AE202" s="26">
        <f t="shared" si="89"/>
        <v>0</v>
      </c>
      <c r="AF202" s="26">
        <f t="shared" si="90"/>
        <v>0</v>
      </c>
      <c r="AG202" s="26">
        <f t="shared" si="91"/>
        <v>0</v>
      </c>
      <c r="AH202" s="26">
        <f t="shared" si="92"/>
        <v>0</v>
      </c>
      <c r="AI202" s="26"/>
      <c r="AJ202" s="1">
        <f t="shared" si="93"/>
        <v>0</v>
      </c>
      <c r="AK202" s="1">
        <f t="shared" si="94"/>
        <v>0</v>
      </c>
      <c r="AL202" s="1">
        <f t="shared" si="95"/>
        <v>0</v>
      </c>
    </row>
    <row r="203" spans="1:38" ht="20.100000000000001" customHeight="1" x14ac:dyDescent="0.25">
      <c r="A203" s="29">
        <f>IF(Table1[[#This Row],[Sr.No.]]="","",Table1[[#This Row],[Sr.No.]])</f>
        <v>198</v>
      </c>
      <c r="B203" s="30" t="str">
        <f>IF(Table1[[#This Row],[Name of Employee]]="","",Table1[[#This Row],[Name of Employee]])</f>
        <v>M</v>
      </c>
      <c r="C203" s="29" t="str">
        <f>IF(IF(Master!T203="","",Master!T203)=0,"",IF(Master!T203="","",Master!T203))</f>
        <v/>
      </c>
      <c r="D203" s="17"/>
      <c r="E203" s="17">
        <v>50000</v>
      </c>
      <c r="F203" s="17"/>
      <c r="G203" s="17"/>
      <c r="H203" s="29">
        <f t="shared" si="72"/>
        <v>-50000</v>
      </c>
      <c r="I203" s="17"/>
      <c r="J203" s="42" t="str">
        <f t="shared" si="73"/>
        <v/>
      </c>
      <c r="K203" s="17"/>
      <c r="L203" s="17"/>
      <c r="M203" s="29">
        <f t="shared" si="74"/>
        <v>-50000</v>
      </c>
      <c r="N203" s="29">
        <f t="shared" si="75"/>
        <v>0</v>
      </c>
      <c r="O203" s="29">
        <f t="shared" si="76"/>
        <v>0</v>
      </c>
      <c r="P203" s="29">
        <f t="shared" si="77"/>
        <v>0</v>
      </c>
      <c r="Q203" s="29">
        <f t="shared" si="78"/>
        <v>0</v>
      </c>
      <c r="R203" s="19"/>
      <c r="S203" s="26"/>
      <c r="T203" s="26">
        <f t="shared" si="79"/>
        <v>0</v>
      </c>
      <c r="U203" s="26">
        <f t="shared" si="80"/>
        <v>0</v>
      </c>
      <c r="V203" s="26">
        <f>Master!S203</f>
        <v>0</v>
      </c>
      <c r="W203" s="26">
        <f t="shared" si="81"/>
        <v>0</v>
      </c>
      <c r="X203" s="26">
        <f t="shared" si="82"/>
        <v>0</v>
      </c>
      <c r="Y203" s="26">
        <f t="shared" si="83"/>
        <v>0</v>
      </c>
      <c r="Z203" s="26">
        <f t="shared" si="84"/>
        <v>0</v>
      </c>
      <c r="AA203" s="26">
        <f t="shared" si="85"/>
        <v>0</v>
      </c>
      <c r="AB203" s="26">
        <f t="shared" si="86"/>
        <v>0</v>
      </c>
      <c r="AC203" s="26">
        <f t="shared" si="87"/>
        <v>0</v>
      </c>
      <c r="AD203" s="26">
        <f t="shared" si="88"/>
        <v>0</v>
      </c>
      <c r="AE203" s="26">
        <f t="shared" si="89"/>
        <v>0</v>
      </c>
      <c r="AF203" s="26">
        <f t="shared" si="90"/>
        <v>0</v>
      </c>
      <c r="AG203" s="26">
        <f t="shared" si="91"/>
        <v>0</v>
      </c>
      <c r="AH203" s="26">
        <f t="shared" si="92"/>
        <v>0</v>
      </c>
      <c r="AI203" s="26"/>
      <c r="AJ203" s="1">
        <f t="shared" si="93"/>
        <v>0</v>
      </c>
      <c r="AK203" s="1">
        <f t="shared" si="94"/>
        <v>0</v>
      </c>
      <c r="AL203" s="1">
        <f t="shared" si="95"/>
        <v>0</v>
      </c>
    </row>
    <row r="204" spans="1:38" ht="20.100000000000001" customHeight="1" x14ac:dyDescent="0.25">
      <c r="A204" s="29">
        <f>IF(Table1[[#This Row],[Sr.No.]]="","",Table1[[#This Row],[Sr.No.]])</f>
        <v>199</v>
      </c>
      <c r="B204" s="30" t="str">
        <f>IF(Table1[[#This Row],[Name of Employee]]="","",Table1[[#This Row],[Name of Employee]])</f>
        <v>N</v>
      </c>
      <c r="C204" s="29" t="str">
        <f>IF(IF(Master!T204="","",Master!T204)=0,"",IF(Master!T204="","",Master!T204))</f>
        <v/>
      </c>
      <c r="D204" s="17"/>
      <c r="E204" s="17">
        <v>50000</v>
      </c>
      <c r="F204" s="17"/>
      <c r="G204" s="17"/>
      <c r="H204" s="29">
        <f t="shared" si="72"/>
        <v>-50000</v>
      </c>
      <c r="I204" s="17"/>
      <c r="J204" s="42" t="str">
        <f t="shared" si="73"/>
        <v/>
      </c>
      <c r="K204" s="17"/>
      <c r="L204" s="17"/>
      <c r="M204" s="29">
        <f t="shared" si="74"/>
        <v>-50000</v>
      </c>
      <c r="N204" s="29">
        <f t="shared" si="75"/>
        <v>0</v>
      </c>
      <c r="O204" s="29">
        <f t="shared" si="76"/>
        <v>0</v>
      </c>
      <c r="P204" s="29">
        <f t="shared" si="77"/>
        <v>0</v>
      </c>
      <c r="Q204" s="29">
        <f t="shared" si="78"/>
        <v>0</v>
      </c>
      <c r="R204" s="19"/>
      <c r="S204" s="26"/>
      <c r="T204" s="26">
        <f t="shared" si="79"/>
        <v>0</v>
      </c>
      <c r="U204" s="26">
        <f t="shared" si="80"/>
        <v>0</v>
      </c>
      <c r="V204" s="26">
        <f>Master!S204</f>
        <v>0</v>
      </c>
      <c r="W204" s="26">
        <f t="shared" si="81"/>
        <v>0</v>
      </c>
      <c r="X204" s="26">
        <f t="shared" si="82"/>
        <v>0</v>
      </c>
      <c r="Y204" s="26">
        <f t="shared" si="83"/>
        <v>0</v>
      </c>
      <c r="Z204" s="26">
        <f t="shared" si="84"/>
        <v>0</v>
      </c>
      <c r="AA204" s="26">
        <f t="shared" si="85"/>
        <v>0</v>
      </c>
      <c r="AB204" s="26">
        <f t="shared" si="86"/>
        <v>0</v>
      </c>
      <c r="AC204" s="26">
        <f t="shared" si="87"/>
        <v>0</v>
      </c>
      <c r="AD204" s="26">
        <f t="shared" si="88"/>
        <v>0</v>
      </c>
      <c r="AE204" s="26">
        <f t="shared" si="89"/>
        <v>0</v>
      </c>
      <c r="AF204" s="26">
        <f t="shared" si="90"/>
        <v>0</v>
      </c>
      <c r="AG204" s="26">
        <f t="shared" si="91"/>
        <v>0</v>
      </c>
      <c r="AH204" s="26">
        <f t="shared" si="92"/>
        <v>0</v>
      </c>
      <c r="AI204" s="26"/>
      <c r="AJ204" s="1">
        <f t="shared" si="93"/>
        <v>0</v>
      </c>
      <c r="AK204" s="1">
        <f t="shared" si="94"/>
        <v>0</v>
      </c>
      <c r="AL204" s="1">
        <f t="shared" si="95"/>
        <v>0</v>
      </c>
    </row>
    <row r="205" spans="1:38" ht="20.100000000000001" customHeight="1" x14ac:dyDescent="0.25">
      <c r="A205" s="29">
        <f>IF(Table1[[#This Row],[Sr.No.]]="","",Table1[[#This Row],[Sr.No.]])</f>
        <v>200</v>
      </c>
      <c r="B205" s="30" t="str">
        <f>IF(Table1[[#This Row],[Name of Employee]]="","",Table1[[#This Row],[Name of Employee]])</f>
        <v>O</v>
      </c>
      <c r="C205" s="29" t="str">
        <f>IF(IF(Master!T205="","",Master!T205)=0,"",IF(Master!T205="","",Master!T205))</f>
        <v/>
      </c>
      <c r="D205" s="17"/>
      <c r="E205" s="17">
        <v>50000</v>
      </c>
      <c r="F205" s="17"/>
      <c r="G205" s="17"/>
      <c r="H205" s="29">
        <f t="shared" si="72"/>
        <v>-50000</v>
      </c>
      <c r="I205" s="17"/>
      <c r="J205" s="42" t="str">
        <f t="shared" si="73"/>
        <v/>
      </c>
      <c r="K205" s="17"/>
      <c r="L205" s="17"/>
      <c r="M205" s="29">
        <f t="shared" si="74"/>
        <v>-50000</v>
      </c>
      <c r="N205" s="29">
        <f t="shared" si="75"/>
        <v>0</v>
      </c>
      <c r="O205" s="29">
        <f t="shared" si="76"/>
        <v>0</v>
      </c>
      <c r="P205" s="29">
        <f t="shared" si="77"/>
        <v>0</v>
      </c>
      <c r="Q205" s="29">
        <f t="shared" si="78"/>
        <v>0</v>
      </c>
      <c r="R205" s="19"/>
      <c r="S205" s="26"/>
      <c r="T205" s="26">
        <f t="shared" si="79"/>
        <v>0</v>
      </c>
      <c r="U205" s="26">
        <f t="shared" si="80"/>
        <v>0</v>
      </c>
      <c r="V205" s="26">
        <f>Master!S205</f>
        <v>0</v>
      </c>
      <c r="W205" s="26">
        <f t="shared" si="81"/>
        <v>0</v>
      </c>
      <c r="X205" s="26">
        <f t="shared" si="82"/>
        <v>0</v>
      </c>
      <c r="Y205" s="26">
        <f t="shared" si="83"/>
        <v>0</v>
      </c>
      <c r="Z205" s="26">
        <f t="shared" si="84"/>
        <v>0</v>
      </c>
      <c r="AA205" s="26">
        <f t="shared" si="85"/>
        <v>0</v>
      </c>
      <c r="AB205" s="26">
        <f t="shared" si="86"/>
        <v>0</v>
      </c>
      <c r="AC205" s="26">
        <f t="shared" si="87"/>
        <v>0</v>
      </c>
      <c r="AD205" s="26">
        <f t="shared" si="88"/>
        <v>0</v>
      </c>
      <c r="AE205" s="26">
        <f t="shared" si="89"/>
        <v>0</v>
      </c>
      <c r="AF205" s="26">
        <f t="shared" si="90"/>
        <v>0</v>
      </c>
      <c r="AG205" s="26">
        <f t="shared" si="91"/>
        <v>0</v>
      </c>
      <c r="AH205" s="26">
        <f t="shared" si="92"/>
        <v>0</v>
      </c>
      <c r="AI205" s="26"/>
      <c r="AJ205" s="1">
        <f t="shared" si="93"/>
        <v>0</v>
      </c>
      <c r="AK205" s="1">
        <f t="shared" si="94"/>
        <v>0</v>
      </c>
      <c r="AL205" s="1">
        <f t="shared" si="95"/>
        <v>0</v>
      </c>
    </row>
    <row r="206" spans="1:38" ht="20.100000000000001" customHeight="1" x14ac:dyDescent="0.25">
      <c r="A206" s="29">
        <f>IF(Table1[[#This Row],[Sr.No.]]="","",Table1[[#This Row],[Sr.No.]])</f>
        <v>201</v>
      </c>
      <c r="B206" s="30" t="str">
        <f>IF(Table1[[#This Row],[Name of Employee]]="","",Table1[[#This Row],[Name of Employee]])</f>
        <v>P</v>
      </c>
      <c r="C206" s="29" t="str">
        <f>IF(IF(Master!T206="","",Master!T206)=0,"",IF(Master!T206="","",Master!T206))</f>
        <v/>
      </c>
      <c r="D206" s="17"/>
      <c r="E206" s="17">
        <v>50000</v>
      </c>
      <c r="F206" s="17"/>
      <c r="G206" s="17"/>
      <c r="H206" s="29">
        <f t="shared" si="72"/>
        <v>-50000</v>
      </c>
      <c r="I206" s="17"/>
      <c r="J206" s="42" t="str">
        <f t="shared" si="73"/>
        <v/>
      </c>
      <c r="K206" s="17"/>
      <c r="L206" s="17"/>
      <c r="M206" s="29">
        <f t="shared" si="74"/>
        <v>-50000</v>
      </c>
      <c r="N206" s="29">
        <f t="shared" si="75"/>
        <v>0</v>
      </c>
      <c r="O206" s="29">
        <f t="shared" si="76"/>
        <v>0</v>
      </c>
      <c r="P206" s="29">
        <f t="shared" si="77"/>
        <v>0</v>
      </c>
      <c r="Q206" s="29">
        <f t="shared" si="78"/>
        <v>0</v>
      </c>
      <c r="R206" s="19"/>
      <c r="S206" s="26"/>
      <c r="T206" s="26">
        <f t="shared" si="79"/>
        <v>0</v>
      </c>
      <c r="U206" s="26">
        <f t="shared" si="80"/>
        <v>0</v>
      </c>
      <c r="V206" s="26">
        <f>Master!S206</f>
        <v>0</v>
      </c>
      <c r="W206" s="26">
        <f t="shared" si="81"/>
        <v>0</v>
      </c>
      <c r="X206" s="26">
        <f t="shared" si="82"/>
        <v>0</v>
      </c>
      <c r="Y206" s="26">
        <f t="shared" si="83"/>
        <v>0</v>
      </c>
      <c r="Z206" s="26">
        <f t="shared" si="84"/>
        <v>0</v>
      </c>
      <c r="AA206" s="26">
        <f t="shared" si="85"/>
        <v>0</v>
      </c>
      <c r="AB206" s="26">
        <f t="shared" si="86"/>
        <v>0</v>
      </c>
      <c r="AC206" s="26">
        <f t="shared" si="87"/>
        <v>0</v>
      </c>
      <c r="AD206" s="26">
        <f t="shared" si="88"/>
        <v>0</v>
      </c>
      <c r="AE206" s="26">
        <f t="shared" si="89"/>
        <v>0</v>
      </c>
      <c r="AF206" s="26">
        <f t="shared" si="90"/>
        <v>0</v>
      </c>
      <c r="AG206" s="26">
        <f t="shared" si="91"/>
        <v>0</v>
      </c>
      <c r="AH206" s="26">
        <f t="shared" si="92"/>
        <v>0</v>
      </c>
      <c r="AI206" s="26"/>
      <c r="AJ206" s="1">
        <f t="shared" si="93"/>
        <v>0</v>
      </c>
      <c r="AK206" s="1">
        <f t="shared" si="94"/>
        <v>0</v>
      </c>
      <c r="AL206" s="1">
        <f t="shared" si="95"/>
        <v>0</v>
      </c>
    </row>
    <row r="207" spans="1:38" ht="20.100000000000001" customHeight="1" x14ac:dyDescent="0.25">
      <c r="A207" s="29">
        <f>IF(Table1[[#This Row],[Sr.No.]]="","",Table1[[#This Row],[Sr.No.]])</f>
        <v>202</v>
      </c>
      <c r="B207" s="30" t="str">
        <f>IF(Table1[[#This Row],[Name of Employee]]="","",Table1[[#This Row],[Name of Employee]])</f>
        <v>Q</v>
      </c>
      <c r="C207" s="29" t="str">
        <f>IF(IF(Master!T207="","",Master!T207)=0,"",IF(Master!T207="","",Master!T207))</f>
        <v/>
      </c>
      <c r="D207" s="17"/>
      <c r="E207" s="17">
        <v>50000</v>
      </c>
      <c r="F207" s="17"/>
      <c r="G207" s="17"/>
      <c r="H207" s="29">
        <f t="shared" si="72"/>
        <v>-50000</v>
      </c>
      <c r="I207" s="17"/>
      <c r="J207" s="42" t="str">
        <f t="shared" si="73"/>
        <v/>
      </c>
      <c r="K207" s="17"/>
      <c r="L207" s="17"/>
      <c r="M207" s="29">
        <f t="shared" si="74"/>
        <v>-50000</v>
      </c>
      <c r="N207" s="29">
        <f t="shared" si="75"/>
        <v>0</v>
      </c>
      <c r="O207" s="29">
        <f t="shared" si="76"/>
        <v>0</v>
      </c>
      <c r="P207" s="29">
        <f t="shared" si="77"/>
        <v>0</v>
      </c>
      <c r="Q207" s="29">
        <f t="shared" si="78"/>
        <v>0</v>
      </c>
      <c r="R207" s="19"/>
      <c r="S207" s="26"/>
      <c r="T207" s="26">
        <f t="shared" si="79"/>
        <v>0</v>
      </c>
      <c r="U207" s="26">
        <f t="shared" si="80"/>
        <v>0</v>
      </c>
      <c r="V207" s="26">
        <f>Master!S207</f>
        <v>0</v>
      </c>
      <c r="W207" s="26">
        <f t="shared" si="81"/>
        <v>0</v>
      </c>
      <c r="X207" s="26">
        <f t="shared" si="82"/>
        <v>0</v>
      </c>
      <c r="Y207" s="26">
        <f t="shared" si="83"/>
        <v>0</v>
      </c>
      <c r="Z207" s="26">
        <f t="shared" si="84"/>
        <v>0</v>
      </c>
      <c r="AA207" s="26">
        <f t="shared" si="85"/>
        <v>0</v>
      </c>
      <c r="AB207" s="26">
        <f t="shared" si="86"/>
        <v>0</v>
      </c>
      <c r="AC207" s="26">
        <f t="shared" si="87"/>
        <v>0</v>
      </c>
      <c r="AD207" s="26">
        <f t="shared" si="88"/>
        <v>0</v>
      </c>
      <c r="AE207" s="26">
        <f t="shared" si="89"/>
        <v>0</v>
      </c>
      <c r="AF207" s="26">
        <f t="shared" si="90"/>
        <v>0</v>
      </c>
      <c r="AG207" s="26">
        <f t="shared" si="91"/>
        <v>0</v>
      </c>
      <c r="AH207" s="26">
        <f t="shared" si="92"/>
        <v>0</v>
      </c>
      <c r="AI207" s="26"/>
      <c r="AJ207" s="1">
        <f t="shared" si="93"/>
        <v>0</v>
      </c>
      <c r="AK207" s="1">
        <f t="shared" si="94"/>
        <v>0</v>
      </c>
      <c r="AL207" s="1">
        <f t="shared" si="95"/>
        <v>0</v>
      </c>
    </row>
    <row r="208" spans="1:38" ht="20.100000000000001" customHeight="1" x14ac:dyDescent="0.25">
      <c r="A208" s="29">
        <f>IF(Table1[[#This Row],[Sr.No.]]="","",Table1[[#This Row],[Sr.No.]])</f>
        <v>203</v>
      </c>
      <c r="B208" s="30" t="str">
        <f>IF(Table1[[#This Row],[Name of Employee]]="","",Table1[[#This Row],[Name of Employee]])</f>
        <v>R</v>
      </c>
      <c r="C208" s="29" t="str">
        <f>IF(IF(Master!T208="","",Master!T208)=0,"",IF(Master!T208="","",Master!T208))</f>
        <v/>
      </c>
      <c r="D208" s="17"/>
      <c r="E208" s="17">
        <v>50000</v>
      </c>
      <c r="F208" s="17"/>
      <c r="G208" s="17"/>
      <c r="H208" s="29">
        <f t="shared" si="72"/>
        <v>-50000</v>
      </c>
      <c r="I208" s="17"/>
      <c r="J208" s="42" t="str">
        <f t="shared" si="73"/>
        <v/>
      </c>
      <c r="K208" s="17"/>
      <c r="L208" s="17"/>
      <c r="M208" s="29">
        <f t="shared" si="74"/>
        <v>-50000</v>
      </c>
      <c r="N208" s="29">
        <f t="shared" si="75"/>
        <v>0</v>
      </c>
      <c r="O208" s="29">
        <f t="shared" si="76"/>
        <v>0</v>
      </c>
      <c r="P208" s="29">
        <f t="shared" si="77"/>
        <v>0</v>
      </c>
      <c r="Q208" s="29">
        <f t="shared" si="78"/>
        <v>0</v>
      </c>
      <c r="R208" s="19"/>
      <c r="S208" s="26"/>
      <c r="T208" s="26">
        <f t="shared" si="79"/>
        <v>0</v>
      </c>
      <c r="U208" s="26">
        <f t="shared" si="80"/>
        <v>0</v>
      </c>
      <c r="V208" s="26">
        <f>Master!S208</f>
        <v>0</v>
      </c>
      <c r="W208" s="26">
        <f t="shared" si="81"/>
        <v>0</v>
      </c>
      <c r="X208" s="26">
        <f t="shared" si="82"/>
        <v>0</v>
      </c>
      <c r="Y208" s="26">
        <f t="shared" si="83"/>
        <v>0</v>
      </c>
      <c r="Z208" s="26">
        <f t="shared" si="84"/>
        <v>0</v>
      </c>
      <c r="AA208" s="26">
        <f t="shared" si="85"/>
        <v>0</v>
      </c>
      <c r="AB208" s="26">
        <f t="shared" si="86"/>
        <v>0</v>
      </c>
      <c r="AC208" s="26">
        <f t="shared" si="87"/>
        <v>0</v>
      </c>
      <c r="AD208" s="26">
        <f t="shared" si="88"/>
        <v>0</v>
      </c>
      <c r="AE208" s="26">
        <f t="shared" si="89"/>
        <v>0</v>
      </c>
      <c r="AF208" s="26">
        <f t="shared" si="90"/>
        <v>0</v>
      </c>
      <c r="AG208" s="26">
        <f t="shared" si="91"/>
        <v>0</v>
      </c>
      <c r="AH208" s="26">
        <f t="shared" si="92"/>
        <v>0</v>
      </c>
      <c r="AI208" s="26"/>
      <c r="AJ208" s="1">
        <f t="shared" si="93"/>
        <v>0</v>
      </c>
      <c r="AK208" s="1">
        <f t="shared" si="94"/>
        <v>0</v>
      </c>
      <c r="AL208" s="1">
        <f t="shared" si="95"/>
        <v>0</v>
      </c>
    </row>
    <row r="209" spans="1:38" ht="20.100000000000001" customHeight="1" x14ac:dyDescent="0.25">
      <c r="A209" s="29">
        <f>IF(Table1[[#This Row],[Sr.No.]]="","",Table1[[#This Row],[Sr.No.]])</f>
        <v>204</v>
      </c>
      <c r="B209" s="30" t="str">
        <f>IF(Table1[[#This Row],[Name of Employee]]="","",Table1[[#This Row],[Name of Employee]])</f>
        <v>S</v>
      </c>
      <c r="C209" s="29" t="str">
        <f>IF(IF(Master!T209="","",Master!T209)=0,"",IF(Master!T209="","",Master!T209))</f>
        <v/>
      </c>
      <c r="D209" s="17"/>
      <c r="E209" s="17">
        <v>50000</v>
      </c>
      <c r="F209" s="17"/>
      <c r="G209" s="17"/>
      <c r="H209" s="29">
        <f t="shared" si="72"/>
        <v>-50000</v>
      </c>
      <c r="I209" s="17"/>
      <c r="J209" s="42" t="str">
        <f t="shared" si="73"/>
        <v/>
      </c>
      <c r="K209" s="17"/>
      <c r="L209" s="17"/>
      <c r="M209" s="29">
        <f t="shared" si="74"/>
        <v>-50000</v>
      </c>
      <c r="N209" s="29">
        <f t="shared" si="75"/>
        <v>0</v>
      </c>
      <c r="O209" s="29">
        <f t="shared" si="76"/>
        <v>0</v>
      </c>
      <c r="P209" s="29">
        <f t="shared" si="77"/>
        <v>0</v>
      </c>
      <c r="Q209" s="29">
        <f t="shared" si="78"/>
        <v>0</v>
      </c>
      <c r="R209" s="19"/>
      <c r="S209" s="26"/>
      <c r="T209" s="26">
        <f t="shared" si="79"/>
        <v>0</v>
      </c>
      <c r="U209" s="26">
        <f t="shared" si="80"/>
        <v>0</v>
      </c>
      <c r="V209" s="26">
        <f>Master!S209</f>
        <v>0</v>
      </c>
      <c r="W209" s="26">
        <f t="shared" si="81"/>
        <v>0</v>
      </c>
      <c r="X209" s="26">
        <f t="shared" si="82"/>
        <v>0</v>
      </c>
      <c r="Y209" s="26">
        <f t="shared" si="83"/>
        <v>0</v>
      </c>
      <c r="Z209" s="26">
        <f t="shared" si="84"/>
        <v>0</v>
      </c>
      <c r="AA209" s="26">
        <f t="shared" si="85"/>
        <v>0</v>
      </c>
      <c r="AB209" s="26">
        <f t="shared" si="86"/>
        <v>0</v>
      </c>
      <c r="AC209" s="26">
        <f t="shared" si="87"/>
        <v>0</v>
      </c>
      <c r="AD209" s="26">
        <f t="shared" si="88"/>
        <v>0</v>
      </c>
      <c r="AE209" s="26">
        <f t="shared" si="89"/>
        <v>0</v>
      </c>
      <c r="AF209" s="26">
        <f t="shared" si="90"/>
        <v>0</v>
      </c>
      <c r="AG209" s="26">
        <f t="shared" si="91"/>
        <v>0</v>
      </c>
      <c r="AH209" s="26">
        <f t="shared" si="92"/>
        <v>0</v>
      </c>
      <c r="AI209" s="26"/>
      <c r="AJ209" s="1">
        <f t="shared" si="93"/>
        <v>0</v>
      </c>
      <c r="AK209" s="1">
        <f t="shared" si="94"/>
        <v>0</v>
      </c>
      <c r="AL209" s="1">
        <f t="shared" si="95"/>
        <v>0</v>
      </c>
    </row>
    <row r="210" spans="1:38" ht="20.100000000000001" customHeight="1" x14ac:dyDescent="0.25">
      <c r="A210" s="29">
        <f>IF(Table1[[#This Row],[Sr.No.]]="","",Table1[[#This Row],[Sr.No.]])</f>
        <v>205</v>
      </c>
      <c r="B210" s="30" t="str">
        <f>IF(Table1[[#This Row],[Name of Employee]]="","",Table1[[#This Row],[Name of Employee]])</f>
        <v>T</v>
      </c>
      <c r="C210" s="29" t="str">
        <f>IF(IF(Master!T210="","",Master!T210)=0,"",IF(Master!T210="","",Master!T210))</f>
        <v/>
      </c>
      <c r="D210" s="17"/>
      <c r="E210" s="17">
        <v>50000</v>
      </c>
      <c r="F210" s="17"/>
      <c r="G210" s="17"/>
      <c r="H210" s="29">
        <f t="shared" si="72"/>
        <v>-50000</v>
      </c>
      <c r="I210" s="17"/>
      <c r="J210" s="42" t="str">
        <f t="shared" si="73"/>
        <v/>
      </c>
      <c r="K210" s="17"/>
      <c r="L210" s="17"/>
      <c r="M210" s="29">
        <f t="shared" si="74"/>
        <v>-50000</v>
      </c>
      <c r="N210" s="29">
        <f t="shared" si="75"/>
        <v>0</v>
      </c>
      <c r="O210" s="29">
        <f t="shared" si="76"/>
        <v>0</v>
      </c>
      <c r="P210" s="29">
        <f t="shared" si="77"/>
        <v>0</v>
      </c>
      <c r="Q210" s="29">
        <f t="shared" si="78"/>
        <v>0</v>
      </c>
      <c r="R210" s="19"/>
      <c r="S210" s="26"/>
      <c r="T210" s="26">
        <f t="shared" si="79"/>
        <v>0</v>
      </c>
      <c r="U210" s="26">
        <f t="shared" si="80"/>
        <v>0</v>
      </c>
      <c r="V210" s="26">
        <f>Master!S210</f>
        <v>0</v>
      </c>
      <c r="W210" s="26">
        <f t="shared" si="81"/>
        <v>0</v>
      </c>
      <c r="X210" s="26">
        <f t="shared" si="82"/>
        <v>0</v>
      </c>
      <c r="Y210" s="26">
        <f t="shared" si="83"/>
        <v>0</v>
      </c>
      <c r="Z210" s="26">
        <f t="shared" si="84"/>
        <v>0</v>
      </c>
      <c r="AA210" s="26">
        <f t="shared" si="85"/>
        <v>0</v>
      </c>
      <c r="AB210" s="26">
        <f t="shared" si="86"/>
        <v>0</v>
      </c>
      <c r="AC210" s="26">
        <f t="shared" si="87"/>
        <v>0</v>
      </c>
      <c r="AD210" s="26">
        <f t="shared" si="88"/>
        <v>0</v>
      </c>
      <c r="AE210" s="26">
        <f t="shared" si="89"/>
        <v>0</v>
      </c>
      <c r="AF210" s="26">
        <f t="shared" si="90"/>
        <v>0</v>
      </c>
      <c r="AG210" s="26">
        <f t="shared" si="91"/>
        <v>0</v>
      </c>
      <c r="AH210" s="26">
        <f t="shared" si="92"/>
        <v>0</v>
      </c>
      <c r="AI210" s="26"/>
      <c r="AJ210" s="1">
        <f t="shared" si="93"/>
        <v>0</v>
      </c>
      <c r="AK210" s="1">
        <f t="shared" si="94"/>
        <v>0</v>
      </c>
      <c r="AL210" s="1">
        <f t="shared" si="95"/>
        <v>0</v>
      </c>
    </row>
    <row r="211" spans="1:38" ht="20.100000000000001" customHeight="1" x14ac:dyDescent="0.25">
      <c r="A211" s="29">
        <f>IF(Table1[[#This Row],[Sr.No.]]="","",Table1[[#This Row],[Sr.No.]])</f>
        <v>206</v>
      </c>
      <c r="B211" s="30" t="str">
        <f>IF(Table1[[#This Row],[Name of Employee]]="","",Table1[[#This Row],[Name of Employee]])</f>
        <v>U</v>
      </c>
      <c r="C211" s="29" t="str">
        <f>IF(IF(Master!T211="","",Master!T211)=0,"",IF(Master!T211="","",Master!T211))</f>
        <v/>
      </c>
      <c r="D211" s="17"/>
      <c r="E211" s="17">
        <v>50000</v>
      </c>
      <c r="F211" s="17"/>
      <c r="G211" s="17"/>
      <c r="H211" s="29">
        <f t="shared" si="72"/>
        <v>-50000</v>
      </c>
      <c r="I211" s="17"/>
      <c r="J211" s="42" t="str">
        <f t="shared" si="73"/>
        <v/>
      </c>
      <c r="K211" s="17"/>
      <c r="L211" s="17"/>
      <c r="M211" s="29">
        <f t="shared" si="74"/>
        <v>-50000</v>
      </c>
      <c r="N211" s="29">
        <f t="shared" si="75"/>
        <v>0</v>
      </c>
      <c r="O211" s="29">
        <f t="shared" si="76"/>
        <v>0</v>
      </c>
      <c r="P211" s="29">
        <f t="shared" si="77"/>
        <v>0</v>
      </c>
      <c r="Q211" s="29">
        <f t="shared" si="78"/>
        <v>0</v>
      </c>
      <c r="R211" s="19"/>
      <c r="S211" s="26"/>
      <c r="T211" s="26">
        <f t="shared" si="79"/>
        <v>0</v>
      </c>
      <c r="U211" s="26">
        <f t="shared" si="80"/>
        <v>0</v>
      </c>
      <c r="V211" s="26">
        <f>Master!S211</f>
        <v>0</v>
      </c>
      <c r="W211" s="26">
        <f t="shared" si="81"/>
        <v>0</v>
      </c>
      <c r="X211" s="26">
        <f t="shared" si="82"/>
        <v>0</v>
      </c>
      <c r="Y211" s="26">
        <f t="shared" si="83"/>
        <v>0</v>
      </c>
      <c r="Z211" s="26">
        <f t="shared" si="84"/>
        <v>0</v>
      </c>
      <c r="AA211" s="26">
        <f t="shared" si="85"/>
        <v>0</v>
      </c>
      <c r="AB211" s="26">
        <f t="shared" si="86"/>
        <v>0</v>
      </c>
      <c r="AC211" s="26">
        <f t="shared" si="87"/>
        <v>0</v>
      </c>
      <c r="AD211" s="26">
        <f t="shared" si="88"/>
        <v>0</v>
      </c>
      <c r="AE211" s="26">
        <f t="shared" si="89"/>
        <v>0</v>
      </c>
      <c r="AF211" s="26">
        <f t="shared" si="90"/>
        <v>0</v>
      </c>
      <c r="AG211" s="26">
        <f t="shared" si="91"/>
        <v>0</v>
      </c>
      <c r="AH211" s="26">
        <f t="shared" si="92"/>
        <v>0</v>
      </c>
      <c r="AI211" s="26"/>
      <c r="AJ211" s="1">
        <f t="shared" si="93"/>
        <v>0</v>
      </c>
      <c r="AK211" s="1">
        <f t="shared" si="94"/>
        <v>0</v>
      </c>
      <c r="AL211" s="1">
        <f t="shared" si="95"/>
        <v>0</v>
      </c>
    </row>
    <row r="212" spans="1:38" ht="20.100000000000001" customHeight="1" x14ac:dyDescent="0.25">
      <c r="A212" s="29">
        <f>IF(Table1[[#This Row],[Sr.No.]]="","",Table1[[#This Row],[Sr.No.]])</f>
        <v>207</v>
      </c>
      <c r="B212" s="30" t="str">
        <f>IF(Table1[[#This Row],[Name of Employee]]="","",Table1[[#This Row],[Name of Employee]])</f>
        <v>V</v>
      </c>
      <c r="C212" s="29" t="str">
        <f>IF(IF(Master!T212="","",Master!T212)=0,"",IF(Master!T212="","",Master!T212))</f>
        <v/>
      </c>
      <c r="D212" s="17"/>
      <c r="E212" s="17">
        <v>50000</v>
      </c>
      <c r="F212" s="17"/>
      <c r="G212" s="17"/>
      <c r="H212" s="29">
        <f t="shared" si="72"/>
        <v>-50000</v>
      </c>
      <c r="I212" s="17"/>
      <c r="J212" s="42" t="str">
        <f t="shared" si="73"/>
        <v/>
      </c>
      <c r="K212" s="17"/>
      <c r="L212" s="17"/>
      <c r="M212" s="29">
        <f t="shared" si="74"/>
        <v>-50000</v>
      </c>
      <c r="N212" s="29">
        <f t="shared" si="75"/>
        <v>0</v>
      </c>
      <c r="O212" s="29">
        <f t="shared" si="76"/>
        <v>0</v>
      </c>
      <c r="P212" s="29">
        <f t="shared" si="77"/>
        <v>0</v>
      </c>
      <c r="Q212" s="29">
        <f t="shared" si="78"/>
        <v>0</v>
      </c>
      <c r="R212" s="19"/>
      <c r="S212" s="26"/>
      <c r="T212" s="26">
        <f t="shared" si="79"/>
        <v>0</v>
      </c>
      <c r="U212" s="26">
        <f t="shared" si="80"/>
        <v>0</v>
      </c>
      <c r="V212" s="26">
        <f>Master!S212</f>
        <v>0</v>
      </c>
      <c r="W212" s="26">
        <f t="shared" si="81"/>
        <v>0</v>
      </c>
      <c r="X212" s="26">
        <f t="shared" si="82"/>
        <v>0</v>
      </c>
      <c r="Y212" s="26">
        <f t="shared" si="83"/>
        <v>0</v>
      </c>
      <c r="Z212" s="26">
        <f t="shared" si="84"/>
        <v>0</v>
      </c>
      <c r="AA212" s="26">
        <f t="shared" si="85"/>
        <v>0</v>
      </c>
      <c r="AB212" s="26">
        <f t="shared" si="86"/>
        <v>0</v>
      </c>
      <c r="AC212" s="26">
        <f t="shared" si="87"/>
        <v>0</v>
      </c>
      <c r="AD212" s="26">
        <f t="shared" si="88"/>
        <v>0</v>
      </c>
      <c r="AE212" s="26">
        <f t="shared" si="89"/>
        <v>0</v>
      </c>
      <c r="AF212" s="26">
        <f t="shared" si="90"/>
        <v>0</v>
      </c>
      <c r="AG212" s="26">
        <f t="shared" si="91"/>
        <v>0</v>
      </c>
      <c r="AH212" s="26">
        <f t="shared" si="92"/>
        <v>0</v>
      </c>
      <c r="AI212" s="26"/>
      <c r="AJ212" s="1">
        <f t="shared" si="93"/>
        <v>0</v>
      </c>
      <c r="AK212" s="1">
        <f t="shared" si="94"/>
        <v>0</v>
      </c>
      <c r="AL212" s="1">
        <f t="shared" si="95"/>
        <v>0</v>
      </c>
    </row>
    <row r="213" spans="1:38" ht="20.100000000000001" customHeight="1" x14ac:dyDescent="0.25">
      <c r="A213" s="29">
        <f>IF(Table1[[#This Row],[Sr.No.]]="","",Table1[[#This Row],[Sr.No.]])</f>
        <v>208</v>
      </c>
      <c r="B213" s="30" t="str">
        <f>IF(Table1[[#This Row],[Name of Employee]]="","",Table1[[#This Row],[Name of Employee]])</f>
        <v>W</v>
      </c>
      <c r="C213" s="29" t="str">
        <f>IF(IF(Master!T213="","",Master!T213)=0,"",IF(Master!T213="","",Master!T213))</f>
        <v/>
      </c>
      <c r="D213" s="17"/>
      <c r="E213" s="17">
        <v>50000</v>
      </c>
      <c r="F213" s="17"/>
      <c r="G213" s="17"/>
      <c r="H213" s="29">
        <f t="shared" si="72"/>
        <v>-50000</v>
      </c>
      <c r="I213" s="17"/>
      <c r="J213" s="42" t="str">
        <f t="shared" si="73"/>
        <v/>
      </c>
      <c r="K213" s="17"/>
      <c r="L213" s="17"/>
      <c r="M213" s="29">
        <f t="shared" si="74"/>
        <v>-50000</v>
      </c>
      <c r="N213" s="29">
        <f t="shared" si="75"/>
        <v>0</v>
      </c>
      <c r="O213" s="29">
        <f t="shared" si="76"/>
        <v>0</v>
      </c>
      <c r="P213" s="29">
        <f t="shared" si="77"/>
        <v>0</v>
      </c>
      <c r="Q213" s="29">
        <f t="shared" si="78"/>
        <v>0</v>
      </c>
      <c r="R213" s="19"/>
      <c r="S213" s="26"/>
      <c r="T213" s="26">
        <f t="shared" si="79"/>
        <v>0</v>
      </c>
      <c r="U213" s="26">
        <f t="shared" si="80"/>
        <v>0</v>
      </c>
      <c r="V213" s="26">
        <f>Master!S213</f>
        <v>0</v>
      </c>
      <c r="W213" s="26">
        <f t="shared" si="81"/>
        <v>0</v>
      </c>
      <c r="X213" s="26">
        <f t="shared" si="82"/>
        <v>0</v>
      </c>
      <c r="Y213" s="26">
        <f t="shared" si="83"/>
        <v>0</v>
      </c>
      <c r="Z213" s="26">
        <f t="shared" si="84"/>
        <v>0</v>
      </c>
      <c r="AA213" s="26">
        <f t="shared" si="85"/>
        <v>0</v>
      </c>
      <c r="AB213" s="26">
        <f t="shared" si="86"/>
        <v>0</v>
      </c>
      <c r="AC213" s="26">
        <f t="shared" si="87"/>
        <v>0</v>
      </c>
      <c r="AD213" s="26">
        <f t="shared" si="88"/>
        <v>0</v>
      </c>
      <c r="AE213" s="26">
        <f t="shared" si="89"/>
        <v>0</v>
      </c>
      <c r="AF213" s="26">
        <f t="shared" si="90"/>
        <v>0</v>
      </c>
      <c r="AG213" s="26">
        <f t="shared" si="91"/>
        <v>0</v>
      </c>
      <c r="AH213" s="26">
        <f t="shared" si="92"/>
        <v>0</v>
      </c>
      <c r="AI213" s="26"/>
      <c r="AJ213" s="1">
        <f t="shared" si="93"/>
        <v>0</v>
      </c>
      <c r="AK213" s="1">
        <f t="shared" si="94"/>
        <v>0</v>
      </c>
      <c r="AL213" s="1">
        <f t="shared" si="95"/>
        <v>0</v>
      </c>
    </row>
    <row r="214" spans="1:38" ht="20.100000000000001" customHeight="1" x14ac:dyDescent="0.25">
      <c r="A214" s="29">
        <f>IF(Table1[[#This Row],[Sr.No.]]="","",Table1[[#This Row],[Sr.No.]])</f>
        <v>209</v>
      </c>
      <c r="B214" s="30" t="str">
        <f>IF(Table1[[#This Row],[Name of Employee]]="","",Table1[[#This Row],[Name of Employee]])</f>
        <v>X</v>
      </c>
      <c r="C214" s="29" t="str">
        <f>IF(IF(Master!T214="","",Master!T214)=0,"",IF(Master!T214="","",Master!T214))</f>
        <v/>
      </c>
      <c r="D214" s="17"/>
      <c r="E214" s="17">
        <v>50000</v>
      </c>
      <c r="F214" s="17"/>
      <c r="G214" s="17"/>
      <c r="H214" s="29">
        <f t="shared" si="72"/>
        <v>-50000</v>
      </c>
      <c r="I214" s="17"/>
      <c r="J214" s="42" t="str">
        <f t="shared" si="73"/>
        <v/>
      </c>
      <c r="K214" s="17"/>
      <c r="L214" s="17"/>
      <c r="M214" s="29">
        <f t="shared" si="74"/>
        <v>-50000</v>
      </c>
      <c r="N214" s="29">
        <f t="shared" si="75"/>
        <v>0</v>
      </c>
      <c r="O214" s="29">
        <f t="shared" si="76"/>
        <v>0</v>
      </c>
      <c r="P214" s="29">
        <f t="shared" si="77"/>
        <v>0</v>
      </c>
      <c r="Q214" s="29">
        <f t="shared" si="78"/>
        <v>0</v>
      </c>
      <c r="R214" s="19"/>
      <c r="S214" s="26"/>
      <c r="T214" s="26">
        <f t="shared" si="79"/>
        <v>0</v>
      </c>
      <c r="U214" s="26">
        <f t="shared" si="80"/>
        <v>0</v>
      </c>
      <c r="V214" s="26">
        <f>Master!S214</f>
        <v>0</v>
      </c>
      <c r="W214" s="26">
        <f t="shared" si="81"/>
        <v>0</v>
      </c>
      <c r="X214" s="26">
        <f t="shared" si="82"/>
        <v>0</v>
      </c>
      <c r="Y214" s="26">
        <f t="shared" si="83"/>
        <v>0</v>
      </c>
      <c r="Z214" s="26">
        <f t="shared" si="84"/>
        <v>0</v>
      </c>
      <c r="AA214" s="26">
        <f t="shared" si="85"/>
        <v>0</v>
      </c>
      <c r="AB214" s="26">
        <f t="shared" si="86"/>
        <v>0</v>
      </c>
      <c r="AC214" s="26">
        <f t="shared" si="87"/>
        <v>0</v>
      </c>
      <c r="AD214" s="26">
        <f t="shared" si="88"/>
        <v>0</v>
      </c>
      <c r="AE214" s="26">
        <f t="shared" si="89"/>
        <v>0</v>
      </c>
      <c r="AF214" s="26">
        <f t="shared" si="90"/>
        <v>0</v>
      </c>
      <c r="AG214" s="26">
        <f t="shared" si="91"/>
        <v>0</v>
      </c>
      <c r="AH214" s="26">
        <f t="shared" si="92"/>
        <v>0</v>
      </c>
      <c r="AI214" s="26"/>
      <c r="AJ214" s="1">
        <f t="shared" si="93"/>
        <v>0</v>
      </c>
      <c r="AK214" s="1">
        <f t="shared" si="94"/>
        <v>0</v>
      </c>
      <c r="AL214" s="1">
        <f t="shared" si="95"/>
        <v>0</v>
      </c>
    </row>
    <row r="215" spans="1:38" ht="20.100000000000001" customHeight="1" x14ac:dyDescent="0.25">
      <c r="A215" s="29">
        <f>IF(Table1[[#This Row],[Sr.No.]]="","",Table1[[#This Row],[Sr.No.]])</f>
        <v>210</v>
      </c>
      <c r="B215" s="30" t="str">
        <f>IF(Table1[[#This Row],[Name of Employee]]="","",Table1[[#This Row],[Name of Employee]])</f>
        <v>Y</v>
      </c>
      <c r="C215" s="29" t="str">
        <f>IF(IF(Master!T215="","",Master!T215)=0,"",IF(Master!T215="","",Master!T215))</f>
        <v/>
      </c>
      <c r="D215" s="17"/>
      <c r="E215" s="17">
        <v>50000</v>
      </c>
      <c r="F215" s="17"/>
      <c r="G215" s="17"/>
      <c r="H215" s="29">
        <f t="shared" si="72"/>
        <v>-50000</v>
      </c>
      <c r="I215" s="17"/>
      <c r="J215" s="42" t="str">
        <f t="shared" si="73"/>
        <v/>
      </c>
      <c r="K215" s="17"/>
      <c r="L215" s="17"/>
      <c r="M215" s="29">
        <f t="shared" si="74"/>
        <v>-50000</v>
      </c>
      <c r="N215" s="29">
        <f t="shared" si="75"/>
        <v>0</v>
      </c>
      <c r="O215" s="29">
        <f t="shared" si="76"/>
        <v>0</v>
      </c>
      <c r="P215" s="29">
        <f t="shared" si="77"/>
        <v>0</v>
      </c>
      <c r="Q215" s="29">
        <f t="shared" si="78"/>
        <v>0</v>
      </c>
      <c r="R215" s="19"/>
      <c r="S215" s="26"/>
      <c r="T215" s="26">
        <f t="shared" si="79"/>
        <v>0</v>
      </c>
      <c r="U215" s="26">
        <f t="shared" si="80"/>
        <v>0</v>
      </c>
      <c r="V215" s="26">
        <f>Master!S215</f>
        <v>0</v>
      </c>
      <c r="W215" s="26">
        <f t="shared" si="81"/>
        <v>0</v>
      </c>
      <c r="X215" s="26">
        <f t="shared" si="82"/>
        <v>0</v>
      </c>
      <c r="Y215" s="26">
        <f t="shared" si="83"/>
        <v>0</v>
      </c>
      <c r="Z215" s="26">
        <f t="shared" si="84"/>
        <v>0</v>
      </c>
      <c r="AA215" s="26">
        <f t="shared" si="85"/>
        <v>0</v>
      </c>
      <c r="AB215" s="26">
        <f t="shared" si="86"/>
        <v>0</v>
      </c>
      <c r="AC215" s="26">
        <f t="shared" si="87"/>
        <v>0</v>
      </c>
      <c r="AD215" s="26">
        <f t="shared" si="88"/>
        <v>0</v>
      </c>
      <c r="AE215" s="26">
        <f t="shared" si="89"/>
        <v>0</v>
      </c>
      <c r="AF215" s="26">
        <f t="shared" si="90"/>
        <v>0</v>
      </c>
      <c r="AG215" s="26">
        <f t="shared" si="91"/>
        <v>0</v>
      </c>
      <c r="AH215" s="26">
        <f t="shared" si="92"/>
        <v>0</v>
      </c>
      <c r="AI215" s="26"/>
      <c r="AJ215" s="1">
        <f t="shared" si="93"/>
        <v>0</v>
      </c>
      <c r="AK215" s="1">
        <f t="shared" si="94"/>
        <v>0</v>
      </c>
      <c r="AL215" s="1">
        <f t="shared" si="95"/>
        <v>0</v>
      </c>
    </row>
    <row r="216" spans="1:38" ht="20.100000000000001" customHeight="1" x14ac:dyDescent="0.25">
      <c r="A216" s="29">
        <f>IF(Table1[[#This Row],[Sr.No.]]="","",Table1[[#This Row],[Sr.No.]])</f>
        <v>211</v>
      </c>
      <c r="B216" s="30" t="str">
        <f>IF(Table1[[#This Row],[Name of Employee]]="","",Table1[[#This Row],[Name of Employee]])</f>
        <v>Z</v>
      </c>
      <c r="C216" s="29" t="str">
        <f>IF(IF(Master!T216="","",Master!T216)=0,"",IF(Master!T216="","",Master!T216))</f>
        <v/>
      </c>
      <c r="D216" s="17"/>
      <c r="E216" s="17">
        <v>50000</v>
      </c>
      <c r="F216" s="17"/>
      <c r="G216" s="17"/>
      <c r="H216" s="29">
        <f t="shared" si="72"/>
        <v>-50000</v>
      </c>
      <c r="I216" s="17"/>
      <c r="J216" s="42" t="str">
        <f t="shared" si="73"/>
        <v/>
      </c>
      <c r="K216" s="17"/>
      <c r="L216" s="17"/>
      <c r="M216" s="29">
        <f t="shared" si="74"/>
        <v>-50000</v>
      </c>
      <c r="N216" s="29">
        <f t="shared" si="75"/>
        <v>0</v>
      </c>
      <c r="O216" s="29">
        <f t="shared" si="76"/>
        <v>0</v>
      </c>
      <c r="P216" s="29">
        <f t="shared" si="77"/>
        <v>0</v>
      </c>
      <c r="Q216" s="29">
        <f t="shared" si="78"/>
        <v>0</v>
      </c>
      <c r="R216" s="19"/>
      <c r="S216" s="26"/>
      <c r="T216" s="26">
        <f t="shared" si="79"/>
        <v>0</v>
      </c>
      <c r="U216" s="26">
        <f t="shared" si="80"/>
        <v>0</v>
      </c>
      <c r="V216" s="26">
        <f>Master!S216</f>
        <v>0</v>
      </c>
      <c r="W216" s="26">
        <f t="shared" si="81"/>
        <v>0</v>
      </c>
      <c r="X216" s="26">
        <f t="shared" si="82"/>
        <v>0</v>
      </c>
      <c r="Y216" s="26">
        <f t="shared" si="83"/>
        <v>0</v>
      </c>
      <c r="Z216" s="26">
        <f t="shared" si="84"/>
        <v>0</v>
      </c>
      <c r="AA216" s="26">
        <f t="shared" si="85"/>
        <v>0</v>
      </c>
      <c r="AB216" s="26">
        <f t="shared" si="86"/>
        <v>0</v>
      </c>
      <c r="AC216" s="26">
        <f t="shared" si="87"/>
        <v>0</v>
      </c>
      <c r="AD216" s="26">
        <f t="shared" si="88"/>
        <v>0</v>
      </c>
      <c r="AE216" s="26">
        <f t="shared" si="89"/>
        <v>0</v>
      </c>
      <c r="AF216" s="26">
        <f t="shared" si="90"/>
        <v>0</v>
      </c>
      <c r="AG216" s="26">
        <f t="shared" si="91"/>
        <v>0</v>
      </c>
      <c r="AH216" s="26">
        <f t="shared" si="92"/>
        <v>0</v>
      </c>
      <c r="AI216" s="26"/>
      <c r="AJ216" s="1">
        <f t="shared" si="93"/>
        <v>0</v>
      </c>
      <c r="AK216" s="1">
        <f t="shared" si="94"/>
        <v>0</v>
      </c>
      <c r="AL216" s="1">
        <f t="shared" si="95"/>
        <v>0</v>
      </c>
    </row>
    <row r="217" spans="1:38" ht="20.100000000000001" customHeight="1" x14ac:dyDescent="0.25">
      <c r="A217" s="29">
        <f>IF(Table1[[#This Row],[Sr.No.]]="","",Table1[[#This Row],[Sr.No.]])</f>
        <v>212</v>
      </c>
      <c r="B217" s="30" t="str">
        <f>IF(Table1[[#This Row],[Name of Employee]]="","",Table1[[#This Row],[Name of Employee]])</f>
        <v>A</v>
      </c>
      <c r="C217" s="29" t="str">
        <f>IF(IF(Master!T217="","",Master!T217)=0,"",IF(Master!T217="","",Master!T217))</f>
        <v/>
      </c>
      <c r="D217" s="17"/>
      <c r="E217" s="17">
        <v>50000</v>
      </c>
      <c r="F217" s="17"/>
      <c r="G217" s="17"/>
      <c r="H217" s="29">
        <f t="shared" si="72"/>
        <v>-50000</v>
      </c>
      <c r="I217" s="17"/>
      <c r="J217" s="42" t="str">
        <f t="shared" si="73"/>
        <v/>
      </c>
      <c r="K217" s="17"/>
      <c r="L217" s="17"/>
      <c r="M217" s="29">
        <f t="shared" si="74"/>
        <v>-50000</v>
      </c>
      <c r="N217" s="29">
        <f t="shared" si="75"/>
        <v>0</v>
      </c>
      <c r="O217" s="29">
        <f t="shared" si="76"/>
        <v>0</v>
      </c>
      <c r="P217" s="29">
        <f t="shared" si="77"/>
        <v>0</v>
      </c>
      <c r="Q217" s="29">
        <f t="shared" si="78"/>
        <v>0</v>
      </c>
      <c r="R217" s="19"/>
      <c r="S217" s="26"/>
      <c r="T217" s="26">
        <f t="shared" si="79"/>
        <v>0</v>
      </c>
      <c r="U217" s="26">
        <f t="shared" si="80"/>
        <v>0</v>
      </c>
      <c r="V217" s="26">
        <f>Master!S217</f>
        <v>0</v>
      </c>
      <c r="W217" s="26">
        <f t="shared" si="81"/>
        <v>0</v>
      </c>
      <c r="X217" s="26">
        <f t="shared" si="82"/>
        <v>0</v>
      </c>
      <c r="Y217" s="26">
        <f t="shared" si="83"/>
        <v>0</v>
      </c>
      <c r="Z217" s="26">
        <f t="shared" si="84"/>
        <v>0</v>
      </c>
      <c r="AA217" s="26">
        <f t="shared" si="85"/>
        <v>0</v>
      </c>
      <c r="AB217" s="26">
        <f t="shared" si="86"/>
        <v>0</v>
      </c>
      <c r="AC217" s="26">
        <f t="shared" si="87"/>
        <v>0</v>
      </c>
      <c r="AD217" s="26">
        <f t="shared" si="88"/>
        <v>0</v>
      </c>
      <c r="AE217" s="26">
        <f t="shared" si="89"/>
        <v>0</v>
      </c>
      <c r="AF217" s="26">
        <f t="shared" si="90"/>
        <v>0</v>
      </c>
      <c r="AG217" s="26">
        <f t="shared" si="91"/>
        <v>0</v>
      </c>
      <c r="AH217" s="26">
        <f t="shared" si="92"/>
        <v>0</v>
      </c>
      <c r="AI217" s="26"/>
      <c r="AJ217" s="1">
        <f t="shared" si="93"/>
        <v>0</v>
      </c>
      <c r="AK217" s="1">
        <f t="shared" si="94"/>
        <v>0</v>
      </c>
      <c r="AL217" s="1">
        <f t="shared" si="95"/>
        <v>0</v>
      </c>
    </row>
    <row r="218" spans="1:38" ht="20.100000000000001" customHeight="1" x14ac:dyDescent="0.25">
      <c r="A218" s="29">
        <f>IF(Table1[[#This Row],[Sr.No.]]="","",Table1[[#This Row],[Sr.No.]])</f>
        <v>213</v>
      </c>
      <c r="B218" s="30" t="str">
        <f>IF(Table1[[#This Row],[Name of Employee]]="","",Table1[[#This Row],[Name of Employee]])</f>
        <v>B</v>
      </c>
      <c r="C218" s="29" t="str">
        <f>IF(IF(Master!T218="","",Master!T218)=0,"",IF(Master!T218="","",Master!T218))</f>
        <v/>
      </c>
      <c r="D218" s="17"/>
      <c r="E218" s="17">
        <v>50000</v>
      </c>
      <c r="F218" s="17"/>
      <c r="G218" s="17"/>
      <c r="H218" s="29">
        <f t="shared" si="72"/>
        <v>-50000</v>
      </c>
      <c r="I218" s="17"/>
      <c r="J218" s="42" t="str">
        <f t="shared" si="73"/>
        <v/>
      </c>
      <c r="K218" s="17"/>
      <c r="L218" s="17"/>
      <c r="M218" s="29">
        <f t="shared" si="74"/>
        <v>-50000</v>
      </c>
      <c r="N218" s="29">
        <f t="shared" si="75"/>
        <v>0</v>
      </c>
      <c r="O218" s="29">
        <f t="shared" si="76"/>
        <v>0</v>
      </c>
      <c r="P218" s="29">
        <f t="shared" si="77"/>
        <v>0</v>
      </c>
      <c r="Q218" s="29">
        <f t="shared" si="78"/>
        <v>0</v>
      </c>
      <c r="R218" s="19"/>
      <c r="S218" s="26"/>
      <c r="T218" s="26">
        <f t="shared" si="79"/>
        <v>0</v>
      </c>
      <c r="U218" s="26">
        <f t="shared" si="80"/>
        <v>0</v>
      </c>
      <c r="V218" s="26">
        <f>Master!S218</f>
        <v>0</v>
      </c>
      <c r="W218" s="26">
        <f t="shared" si="81"/>
        <v>0</v>
      </c>
      <c r="X218" s="26">
        <f t="shared" si="82"/>
        <v>0</v>
      </c>
      <c r="Y218" s="26">
        <f t="shared" si="83"/>
        <v>0</v>
      </c>
      <c r="Z218" s="26">
        <f t="shared" si="84"/>
        <v>0</v>
      </c>
      <c r="AA218" s="26">
        <f t="shared" si="85"/>
        <v>0</v>
      </c>
      <c r="AB218" s="26">
        <f t="shared" si="86"/>
        <v>0</v>
      </c>
      <c r="AC218" s="26">
        <f t="shared" si="87"/>
        <v>0</v>
      </c>
      <c r="AD218" s="26">
        <f t="shared" si="88"/>
        <v>0</v>
      </c>
      <c r="AE218" s="26">
        <f t="shared" si="89"/>
        <v>0</v>
      </c>
      <c r="AF218" s="26">
        <f t="shared" si="90"/>
        <v>0</v>
      </c>
      <c r="AG218" s="26">
        <f t="shared" si="91"/>
        <v>0</v>
      </c>
      <c r="AH218" s="26">
        <f t="shared" si="92"/>
        <v>0</v>
      </c>
      <c r="AI218" s="26"/>
      <c r="AJ218" s="1">
        <f t="shared" si="93"/>
        <v>0</v>
      </c>
      <c r="AK218" s="1">
        <f t="shared" si="94"/>
        <v>0</v>
      </c>
      <c r="AL218" s="1">
        <f t="shared" si="95"/>
        <v>0</v>
      </c>
    </row>
    <row r="219" spans="1:38" ht="20.100000000000001" customHeight="1" x14ac:dyDescent="0.25">
      <c r="A219" s="29">
        <f>IF(Table1[[#This Row],[Sr.No.]]="","",Table1[[#This Row],[Sr.No.]])</f>
        <v>214</v>
      </c>
      <c r="B219" s="30" t="str">
        <f>IF(Table1[[#This Row],[Name of Employee]]="","",Table1[[#This Row],[Name of Employee]])</f>
        <v>C</v>
      </c>
      <c r="C219" s="29" t="str">
        <f>IF(IF(Master!T219="","",Master!T219)=0,"",IF(Master!T219="","",Master!T219))</f>
        <v/>
      </c>
      <c r="D219" s="17"/>
      <c r="E219" s="17">
        <v>50000</v>
      </c>
      <c r="F219" s="17"/>
      <c r="G219" s="17"/>
      <c r="H219" s="29">
        <f t="shared" si="72"/>
        <v>-50000</v>
      </c>
      <c r="I219" s="17"/>
      <c r="J219" s="42" t="str">
        <f t="shared" si="73"/>
        <v/>
      </c>
      <c r="K219" s="17"/>
      <c r="L219" s="17"/>
      <c r="M219" s="29">
        <f t="shared" si="74"/>
        <v>-50000</v>
      </c>
      <c r="N219" s="29">
        <f t="shared" si="75"/>
        <v>0</v>
      </c>
      <c r="O219" s="29">
        <f t="shared" si="76"/>
        <v>0</v>
      </c>
      <c r="P219" s="29">
        <f t="shared" si="77"/>
        <v>0</v>
      </c>
      <c r="Q219" s="29">
        <f t="shared" si="78"/>
        <v>0</v>
      </c>
      <c r="R219" s="19"/>
      <c r="S219" s="26"/>
      <c r="T219" s="26">
        <f t="shared" si="79"/>
        <v>0</v>
      </c>
      <c r="U219" s="26">
        <f t="shared" si="80"/>
        <v>0</v>
      </c>
      <c r="V219" s="26">
        <f>Master!S219</f>
        <v>0</v>
      </c>
      <c r="W219" s="26">
        <f t="shared" si="81"/>
        <v>0</v>
      </c>
      <c r="X219" s="26">
        <f t="shared" si="82"/>
        <v>0</v>
      </c>
      <c r="Y219" s="26">
        <f t="shared" si="83"/>
        <v>0</v>
      </c>
      <c r="Z219" s="26">
        <f t="shared" si="84"/>
        <v>0</v>
      </c>
      <c r="AA219" s="26">
        <f t="shared" si="85"/>
        <v>0</v>
      </c>
      <c r="AB219" s="26">
        <f t="shared" si="86"/>
        <v>0</v>
      </c>
      <c r="AC219" s="26">
        <f t="shared" si="87"/>
        <v>0</v>
      </c>
      <c r="AD219" s="26">
        <f t="shared" si="88"/>
        <v>0</v>
      </c>
      <c r="AE219" s="26">
        <f t="shared" si="89"/>
        <v>0</v>
      </c>
      <c r="AF219" s="26">
        <f t="shared" si="90"/>
        <v>0</v>
      </c>
      <c r="AG219" s="26">
        <f t="shared" si="91"/>
        <v>0</v>
      </c>
      <c r="AH219" s="26">
        <f t="shared" si="92"/>
        <v>0</v>
      </c>
      <c r="AI219" s="26"/>
      <c r="AJ219" s="1">
        <f t="shared" si="93"/>
        <v>0</v>
      </c>
      <c r="AK219" s="1">
        <f t="shared" si="94"/>
        <v>0</v>
      </c>
      <c r="AL219" s="1">
        <f t="shared" si="95"/>
        <v>0</v>
      </c>
    </row>
    <row r="220" spans="1:38" ht="20.100000000000001" customHeight="1" x14ac:dyDescent="0.25">
      <c r="A220" s="29">
        <f>IF(Table1[[#This Row],[Sr.No.]]="","",Table1[[#This Row],[Sr.No.]])</f>
        <v>215</v>
      </c>
      <c r="B220" s="30" t="str">
        <f>IF(Table1[[#This Row],[Name of Employee]]="","",Table1[[#This Row],[Name of Employee]])</f>
        <v>D</v>
      </c>
      <c r="C220" s="29" t="str">
        <f>IF(IF(Master!T220="","",Master!T220)=0,"",IF(Master!T220="","",Master!T220))</f>
        <v/>
      </c>
      <c r="D220" s="17"/>
      <c r="E220" s="17">
        <v>50000</v>
      </c>
      <c r="F220" s="17"/>
      <c r="G220" s="17"/>
      <c r="H220" s="29">
        <f t="shared" si="72"/>
        <v>-50000</v>
      </c>
      <c r="I220" s="17"/>
      <c r="J220" s="42" t="str">
        <f t="shared" si="73"/>
        <v/>
      </c>
      <c r="K220" s="17"/>
      <c r="L220" s="17"/>
      <c r="M220" s="29">
        <f t="shared" si="74"/>
        <v>-50000</v>
      </c>
      <c r="N220" s="29">
        <f t="shared" si="75"/>
        <v>0</v>
      </c>
      <c r="O220" s="29">
        <f t="shared" si="76"/>
        <v>0</v>
      </c>
      <c r="P220" s="29">
        <f t="shared" si="77"/>
        <v>0</v>
      </c>
      <c r="Q220" s="29">
        <f t="shared" si="78"/>
        <v>0</v>
      </c>
      <c r="R220" s="19"/>
      <c r="S220" s="26"/>
      <c r="T220" s="26">
        <f t="shared" si="79"/>
        <v>0</v>
      </c>
      <c r="U220" s="26">
        <f t="shared" si="80"/>
        <v>0</v>
      </c>
      <c r="V220" s="26">
        <f>Master!S220</f>
        <v>0</v>
      </c>
      <c r="W220" s="26">
        <f t="shared" si="81"/>
        <v>0</v>
      </c>
      <c r="X220" s="26">
        <f t="shared" si="82"/>
        <v>0</v>
      </c>
      <c r="Y220" s="26">
        <f t="shared" si="83"/>
        <v>0</v>
      </c>
      <c r="Z220" s="26">
        <f t="shared" si="84"/>
        <v>0</v>
      </c>
      <c r="AA220" s="26">
        <f t="shared" si="85"/>
        <v>0</v>
      </c>
      <c r="AB220" s="26">
        <f t="shared" si="86"/>
        <v>0</v>
      </c>
      <c r="AC220" s="26">
        <f t="shared" si="87"/>
        <v>0</v>
      </c>
      <c r="AD220" s="26">
        <f t="shared" si="88"/>
        <v>0</v>
      </c>
      <c r="AE220" s="26">
        <f t="shared" si="89"/>
        <v>0</v>
      </c>
      <c r="AF220" s="26">
        <f t="shared" si="90"/>
        <v>0</v>
      </c>
      <c r="AG220" s="26">
        <f t="shared" si="91"/>
        <v>0</v>
      </c>
      <c r="AH220" s="26">
        <f t="shared" si="92"/>
        <v>0</v>
      </c>
      <c r="AI220" s="26"/>
      <c r="AJ220" s="1">
        <f t="shared" si="93"/>
        <v>0</v>
      </c>
      <c r="AK220" s="1">
        <f t="shared" si="94"/>
        <v>0</v>
      </c>
      <c r="AL220" s="1">
        <f t="shared" si="95"/>
        <v>0</v>
      </c>
    </row>
    <row r="221" spans="1:38" ht="20.100000000000001" customHeight="1" x14ac:dyDescent="0.25">
      <c r="A221" s="29">
        <f>IF(Table1[[#This Row],[Sr.No.]]="","",Table1[[#This Row],[Sr.No.]])</f>
        <v>216</v>
      </c>
      <c r="B221" s="30" t="str">
        <f>IF(Table1[[#This Row],[Name of Employee]]="","",Table1[[#This Row],[Name of Employee]])</f>
        <v>E</v>
      </c>
      <c r="C221" s="29" t="str">
        <f>IF(IF(Master!T221="","",Master!T221)=0,"",IF(Master!T221="","",Master!T221))</f>
        <v/>
      </c>
      <c r="D221" s="17"/>
      <c r="E221" s="17">
        <v>50000</v>
      </c>
      <c r="F221" s="17"/>
      <c r="G221" s="17"/>
      <c r="H221" s="29">
        <f t="shared" si="72"/>
        <v>-50000</v>
      </c>
      <c r="I221" s="17"/>
      <c r="J221" s="42" t="str">
        <f t="shared" si="73"/>
        <v/>
      </c>
      <c r="K221" s="17"/>
      <c r="L221" s="17"/>
      <c r="M221" s="29">
        <f t="shared" si="74"/>
        <v>-50000</v>
      </c>
      <c r="N221" s="29">
        <f t="shared" si="75"/>
        <v>0</v>
      </c>
      <c r="O221" s="29">
        <f t="shared" si="76"/>
        <v>0</v>
      </c>
      <c r="P221" s="29">
        <f t="shared" si="77"/>
        <v>0</v>
      </c>
      <c r="Q221" s="29">
        <f t="shared" si="78"/>
        <v>0</v>
      </c>
      <c r="R221" s="19"/>
      <c r="S221" s="26"/>
      <c r="T221" s="26">
        <f t="shared" si="79"/>
        <v>0</v>
      </c>
      <c r="U221" s="26">
        <f t="shared" si="80"/>
        <v>0</v>
      </c>
      <c r="V221" s="26">
        <f>Master!S221</f>
        <v>0</v>
      </c>
      <c r="W221" s="26">
        <f t="shared" si="81"/>
        <v>0</v>
      </c>
      <c r="X221" s="26">
        <f t="shared" si="82"/>
        <v>0</v>
      </c>
      <c r="Y221" s="26">
        <f t="shared" si="83"/>
        <v>0</v>
      </c>
      <c r="Z221" s="26">
        <f t="shared" si="84"/>
        <v>0</v>
      </c>
      <c r="AA221" s="26">
        <f t="shared" si="85"/>
        <v>0</v>
      </c>
      <c r="AB221" s="26">
        <f t="shared" si="86"/>
        <v>0</v>
      </c>
      <c r="AC221" s="26">
        <f t="shared" si="87"/>
        <v>0</v>
      </c>
      <c r="AD221" s="26">
        <f t="shared" si="88"/>
        <v>0</v>
      </c>
      <c r="AE221" s="26">
        <f t="shared" si="89"/>
        <v>0</v>
      </c>
      <c r="AF221" s="26">
        <f t="shared" si="90"/>
        <v>0</v>
      </c>
      <c r="AG221" s="26">
        <f t="shared" si="91"/>
        <v>0</v>
      </c>
      <c r="AH221" s="26">
        <f t="shared" si="92"/>
        <v>0</v>
      </c>
      <c r="AI221" s="26"/>
      <c r="AJ221" s="1">
        <f t="shared" si="93"/>
        <v>0</v>
      </c>
      <c r="AK221" s="1">
        <f t="shared" si="94"/>
        <v>0</v>
      </c>
      <c r="AL221" s="1">
        <f t="shared" si="95"/>
        <v>0</v>
      </c>
    </row>
    <row r="222" spans="1:38" ht="20.100000000000001" customHeight="1" x14ac:dyDescent="0.25">
      <c r="A222" s="29">
        <f>IF(Table1[[#This Row],[Sr.No.]]="","",Table1[[#This Row],[Sr.No.]])</f>
        <v>217</v>
      </c>
      <c r="B222" s="30" t="str">
        <f>IF(Table1[[#This Row],[Name of Employee]]="","",Table1[[#This Row],[Name of Employee]])</f>
        <v>F</v>
      </c>
      <c r="C222" s="29" t="str">
        <f>IF(IF(Master!T222="","",Master!T222)=0,"",IF(Master!T222="","",Master!T222))</f>
        <v/>
      </c>
      <c r="D222" s="17"/>
      <c r="E222" s="17">
        <v>50000</v>
      </c>
      <c r="F222" s="17"/>
      <c r="G222" s="17"/>
      <c r="H222" s="29">
        <f t="shared" si="72"/>
        <v>-50000</v>
      </c>
      <c r="I222" s="17"/>
      <c r="J222" s="42" t="str">
        <f t="shared" si="73"/>
        <v/>
      </c>
      <c r="K222" s="17"/>
      <c r="L222" s="17"/>
      <c r="M222" s="29">
        <f t="shared" si="74"/>
        <v>-50000</v>
      </c>
      <c r="N222" s="29">
        <f t="shared" si="75"/>
        <v>0</v>
      </c>
      <c r="O222" s="29">
        <f t="shared" si="76"/>
        <v>0</v>
      </c>
      <c r="P222" s="29">
        <f t="shared" si="77"/>
        <v>0</v>
      </c>
      <c r="Q222" s="29">
        <f t="shared" si="78"/>
        <v>0</v>
      </c>
      <c r="R222" s="19"/>
      <c r="S222" s="26"/>
      <c r="T222" s="26">
        <f t="shared" si="79"/>
        <v>0</v>
      </c>
      <c r="U222" s="26">
        <f t="shared" si="80"/>
        <v>0</v>
      </c>
      <c r="V222" s="26">
        <f>Master!S222</f>
        <v>0</v>
      </c>
      <c r="W222" s="26">
        <f t="shared" si="81"/>
        <v>0</v>
      </c>
      <c r="X222" s="26">
        <f t="shared" si="82"/>
        <v>0</v>
      </c>
      <c r="Y222" s="26">
        <f t="shared" si="83"/>
        <v>0</v>
      </c>
      <c r="Z222" s="26">
        <f t="shared" si="84"/>
        <v>0</v>
      </c>
      <c r="AA222" s="26">
        <f t="shared" si="85"/>
        <v>0</v>
      </c>
      <c r="AB222" s="26">
        <f t="shared" si="86"/>
        <v>0</v>
      </c>
      <c r="AC222" s="26">
        <f t="shared" si="87"/>
        <v>0</v>
      </c>
      <c r="AD222" s="26">
        <f t="shared" si="88"/>
        <v>0</v>
      </c>
      <c r="AE222" s="26">
        <f t="shared" si="89"/>
        <v>0</v>
      </c>
      <c r="AF222" s="26">
        <f t="shared" si="90"/>
        <v>0</v>
      </c>
      <c r="AG222" s="26">
        <f t="shared" si="91"/>
        <v>0</v>
      </c>
      <c r="AH222" s="26">
        <f t="shared" si="92"/>
        <v>0</v>
      </c>
      <c r="AI222" s="26"/>
      <c r="AJ222" s="1">
        <f t="shared" si="93"/>
        <v>0</v>
      </c>
      <c r="AK222" s="1">
        <f t="shared" si="94"/>
        <v>0</v>
      </c>
      <c r="AL222" s="1">
        <f t="shared" si="95"/>
        <v>0</v>
      </c>
    </row>
    <row r="223" spans="1:38" ht="20.100000000000001" customHeight="1" x14ac:dyDescent="0.25">
      <c r="A223" s="29">
        <f>IF(Table1[[#This Row],[Sr.No.]]="","",Table1[[#This Row],[Sr.No.]])</f>
        <v>218</v>
      </c>
      <c r="B223" s="30" t="str">
        <f>IF(Table1[[#This Row],[Name of Employee]]="","",Table1[[#This Row],[Name of Employee]])</f>
        <v>G</v>
      </c>
      <c r="C223" s="29" t="str">
        <f>IF(IF(Master!T223="","",Master!T223)=0,"",IF(Master!T223="","",Master!T223))</f>
        <v/>
      </c>
      <c r="D223" s="17"/>
      <c r="E223" s="17">
        <v>50000</v>
      </c>
      <c r="F223" s="17"/>
      <c r="G223" s="17"/>
      <c r="H223" s="29">
        <f t="shared" si="72"/>
        <v>-50000</v>
      </c>
      <c r="I223" s="17"/>
      <c r="J223" s="42" t="str">
        <f t="shared" si="73"/>
        <v/>
      </c>
      <c r="K223" s="17"/>
      <c r="L223" s="17"/>
      <c r="M223" s="29">
        <f t="shared" si="74"/>
        <v>-50000</v>
      </c>
      <c r="N223" s="29">
        <f t="shared" si="75"/>
        <v>0</v>
      </c>
      <c r="O223" s="29">
        <f t="shared" si="76"/>
        <v>0</v>
      </c>
      <c r="P223" s="29">
        <f t="shared" si="77"/>
        <v>0</v>
      </c>
      <c r="Q223" s="29">
        <f t="shared" si="78"/>
        <v>0</v>
      </c>
      <c r="R223" s="19"/>
      <c r="S223" s="26"/>
      <c r="T223" s="26">
        <f t="shared" si="79"/>
        <v>0</v>
      </c>
      <c r="U223" s="26">
        <f t="shared" si="80"/>
        <v>0</v>
      </c>
      <c r="V223" s="26">
        <f>Master!S223</f>
        <v>0</v>
      </c>
      <c r="W223" s="26">
        <f t="shared" si="81"/>
        <v>0</v>
      </c>
      <c r="X223" s="26">
        <f t="shared" si="82"/>
        <v>0</v>
      </c>
      <c r="Y223" s="26">
        <f t="shared" si="83"/>
        <v>0</v>
      </c>
      <c r="Z223" s="26">
        <f t="shared" si="84"/>
        <v>0</v>
      </c>
      <c r="AA223" s="26">
        <f t="shared" si="85"/>
        <v>0</v>
      </c>
      <c r="AB223" s="26">
        <f t="shared" si="86"/>
        <v>0</v>
      </c>
      <c r="AC223" s="26">
        <f t="shared" si="87"/>
        <v>0</v>
      </c>
      <c r="AD223" s="26">
        <f t="shared" si="88"/>
        <v>0</v>
      </c>
      <c r="AE223" s="26">
        <f t="shared" si="89"/>
        <v>0</v>
      </c>
      <c r="AF223" s="26">
        <f t="shared" si="90"/>
        <v>0</v>
      </c>
      <c r="AG223" s="26">
        <f t="shared" si="91"/>
        <v>0</v>
      </c>
      <c r="AH223" s="26">
        <f t="shared" si="92"/>
        <v>0</v>
      </c>
      <c r="AI223" s="26"/>
      <c r="AJ223" s="1">
        <f t="shared" si="93"/>
        <v>0</v>
      </c>
      <c r="AK223" s="1">
        <f t="shared" si="94"/>
        <v>0</v>
      </c>
      <c r="AL223" s="1">
        <f t="shared" si="95"/>
        <v>0</v>
      </c>
    </row>
    <row r="224" spans="1:38" ht="20.100000000000001" customHeight="1" x14ac:dyDescent="0.25">
      <c r="A224" s="29">
        <f>IF(Table1[[#This Row],[Sr.No.]]="","",Table1[[#This Row],[Sr.No.]])</f>
        <v>219</v>
      </c>
      <c r="B224" s="30" t="str">
        <f>IF(Table1[[#This Row],[Name of Employee]]="","",Table1[[#This Row],[Name of Employee]])</f>
        <v>H</v>
      </c>
      <c r="C224" s="29" t="str">
        <f>IF(IF(Master!T224="","",Master!T224)=0,"",IF(Master!T224="","",Master!T224))</f>
        <v/>
      </c>
      <c r="D224" s="17"/>
      <c r="E224" s="17">
        <v>50000</v>
      </c>
      <c r="F224" s="17"/>
      <c r="G224" s="17"/>
      <c r="H224" s="29">
        <f t="shared" si="72"/>
        <v>-50000</v>
      </c>
      <c r="I224" s="17"/>
      <c r="J224" s="42" t="str">
        <f t="shared" si="73"/>
        <v/>
      </c>
      <c r="K224" s="17"/>
      <c r="L224" s="17"/>
      <c r="M224" s="29">
        <f t="shared" si="74"/>
        <v>-50000</v>
      </c>
      <c r="N224" s="29">
        <f t="shared" si="75"/>
        <v>0</v>
      </c>
      <c r="O224" s="29">
        <f t="shared" si="76"/>
        <v>0</v>
      </c>
      <c r="P224" s="29">
        <f t="shared" si="77"/>
        <v>0</v>
      </c>
      <c r="Q224" s="29">
        <f t="shared" si="78"/>
        <v>0</v>
      </c>
      <c r="R224" s="19"/>
      <c r="S224" s="26"/>
      <c r="T224" s="26">
        <f t="shared" si="79"/>
        <v>0</v>
      </c>
      <c r="U224" s="26">
        <f t="shared" si="80"/>
        <v>0</v>
      </c>
      <c r="V224" s="26">
        <f>Master!S224</f>
        <v>0</v>
      </c>
      <c r="W224" s="26">
        <f t="shared" si="81"/>
        <v>0</v>
      </c>
      <c r="X224" s="26">
        <f t="shared" si="82"/>
        <v>0</v>
      </c>
      <c r="Y224" s="26">
        <f t="shared" si="83"/>
        <v>0</v>
      </c>
      <c r="Z224" s="26">
        <f t="shared" si="84"/>
        <v>0</v>
      </c>
      <c r="AA224" s="26">
        <f t="shared" si="85"/>
        <v>0</v>
      </c>
      <c r="AB224" s="26">
        <f t="shared" si="86"/>
        <v>0</v>
      </c>
      <c r="AC224" s="26">
        <f t="shared" si="87"/>
        <v>0</v>
      </c>
      <c r="AD224" s="26">
        <f t="shared" si="88"/>
        <v>0</v>
      </c>
      <c r="AE224" s="26">
        <f t="shared" si="89"/>
        <v>0</v>
      </c>
      <c r="AF224" s="26">
        <f t="shared" si="90"/>
        <v>0</v>
      </c>
      <c r="AG224" s="26">
        <f t="shared" si="91"/>
        <v>0</v>
      </c>
      <c r="AH224" s="26">
        <f t="shared" si="92"/>
        <v>0</v>
      </c>
      <c r="AI224" s="26"/>
      <c r="AJ224" s="1">
        <f t="shared" si="93"/>
        <v>0</v>
      </c>
      <c r="AK224" s="1">
        <f t="shared" si="94"/>
        <v>0</v>
      </c>
      <c r="AL224" s="1">
        <f t="shared" si="95"/>
        <v>0</v>
      </c>
    </row>
    <row r="225" spans="1:38" ht="20.100000000000001" customHeight="1" x14ac:dyDescent="0.25">
      <c r="A225" s="29">
        <f>IF(Table1[[#This Row],[Sr.No.]]="","",Table1[[#This Row],[Sr.No.]])</f>
        <v>220</v>
      </c>
      <c r="B225" s="30" t="str">
        <f>IF(Table1[[#This Row],[Name of Employee]]="","",Table1[[#This Row],[Name of Employee]])</f>
        <v>I</v>
      </c>
      <c r="C225" s="29" t="str">
        <f>IF(IF(Master!T225="","",Master!T225)=0,"",IF(Master!T225="","",Master!T225))</f>
        <v/>
      </c>
      <c r="D225" s="17"/>
      <c r="E225" s="17">
        <v>50000</v>
      </c>
      <c r="F225" s="17"/>
      <c r="G225" s="17"/>
      <c r="H225" s="29">
        <f t="shared" si="72"/>
        <v>-50000</v>
      </c>
      <c r="I225" s="17"/>
      <c r="J225" s="42" t="str">
        <f t="shared" si="73"/>
        <v/>
      </c>
      <c r="K225" s="17"/>
      <c r="L225" s="17"/>
      <c r="M225" s="29">
        <f t="shared" si="74"/>
        <v>-50000</v>
      </c>
      <c r="N225" s="29">
        <f t="shared" si="75"/>
        <v>0</v>
      </c>
      <c r="O225" s="29">
        <f t="shared" si="76"/>
        <v>0</v>
      </c>
      <c r="P225" s="29">
        <f t="shared" si="77"/>
        <v>0</v>
      </c>
      <c r="Q225" s="29">
        <f t="shared" si="78"/>
        <v>0</v>
      </c>
      <c r="R225" s="19"/>
      <c r="S225" s="26"/>
      <c r="T225" s="26">
        <f t="shared" si="79"/>
        <v>0</v>
      </c>
      <c r="U225" s="26">
        <f t="shared" si="80"/>
        <v>0</v>
      </c>
      <c r="V225" s="26">
        <f>Master!S225</f>
        <v>0</v>
      </c>
      <c r="W225" s="26">
        <f t="shared" si="81"/>
        <v>0</v>
      </c>
      <c r="X225" s="26">
        <f t="shared" si="82"/>
        <v>0</v>
      </c>
      <c r="Y225" s="26">
        <f t="shared" si="83"/>
        <v>0</v>
      </c>
      <c r="Z225" s="26">
        <f t="shared" si="84"/>
        <v>0</v>
      </c>
      <c r="AA225" s="26">
        <f t="shared" si="85"/>
        <v>0</v>
      </c>
      <c r="AB225" s="26">
        <f t="shared" si="86"/>
        <v>0</v>
      </c>
      <c r="AC225" s="26">
        <f t="shared" si="87"/>
        <v>0</v>
      </c>
      <c r="AD225" s="26">
        <f t="shared" si="88"/>
        <v>0</v>
      </c>
      <c r="AE225" s="26">
        <f t="shared" si="89"/>
        <v>0</v>
      </c>
      <c r="AF225" s="26">
        <f t="shared" si="90"/>
        <v>0</v>
      </c>
      <c r="AG225" s="26">
        <f t="shared" si="91"/>
        <v>0</v>
      </c>
      <c r="AH225" s="26">
        <f t="shared" si="92"/>
        <v>0</v>
      </c>
      <c r="AI225" s="26"/>
      <c r="AJ225" s="1">
        <f t="shared" si="93"/>
        <v>0</v>
      </c>
      <c r="AK225" s="1">
        <f t="shared" si="94"/>
        <v>0</v>
      </c>
      <c r="AL225" s="1">
        <f t="shared" si="95"/>
        <v>0</v>
      </c>
    </row>
    <row r="226" spans="1:38" ht="20.100000000000001" customHeight="1" x14ac:dyDescent="0.25">
      <c r="A226" s="29">
        <f>IF(Table1[[#This Row],[Sr.No.]]="","",Table1[[#This Row],[Sr.No.]])</f>
        <v>221</v>
      </c>
      <c r="B226" s="30" t="str">
        <f>IF(Table1[[#This Row],[Name of Employee]]="","",Table1[[#This Row],[Name of Employee]])</f>
        <v>J</v>
      </c>
      <c r="C226" s="29" t="str">
        <f>IF(IF(Master!T226="","",Master!T226)=0,"",IF(Master!T226="","",Master!T226))</f>
        <v/>
      </c>
      <c r="D226" s="17"/>
      <c r="E226" s="17">
        <v>50000</v>
      </c>
      <c r="F226" s="17"/>
      <c r="G226" s="17"/>
      <c r="H226" s="29">
        <f t="shared" si="72"/>
        <v>-50000</v>
      </c>
      <c r="I226" s="17"/>
      <c r="J226" s="42" t="str">
        <f t="shared" si="73"/>
        <v/>
      </c>
      <c r="K226" s="17"/>
      <c r="L226" s="17"/>
      <c r="M226" s="29">
        <f t="shared" si="74"/>
        <v>-50000</v>
      </c>
      <c r="N226" s="29">
        <f t="shared" si="75"/>
        <v>0</v>
      </c>
      <c r="O226" s="29">
        <f t="shared" si="76"/>
        <v>0</v>
      </c>
      <c r="P226" s="29">
        <f t="shared" si="77"/>
        <v>0</v>
      </c>
      <c r="Q226" s="29">
        <f t="shared" si="78"/>
        <v>0</v>
      </c>
      <c r="R226" s="19"/>
      <c r="S226" s="26"/>
      <c r="T226" s="26">
        <f t="shared" si="79"/>
        <v>0</v>
      </c>
      <c r="U226" s="26">
        <f t="shared" si="80"/>
        <v>0</v>
      </c>
      <c r="V226" s="26">
        <f>Master!S226</f>
        <v>0</v>
      </c>
      <c r="W226" s="26">
        <f t="shared" si="81"/>
        <v>0</v>
      </c>
      <c r="X226" s="26">
        <f t="shared" si="82"/>
        <v>0</v>
      </c>
      <c r="Y226" s="26">
        <f t="shared" si="83"/>
        <v>0</v>
      </c>
      <c r="Z226" s="26">
        <f t="shared" si="84"/>
        <v>0</v>
      </c>
      <c r="AA226" s="26">
        <f t="shared" si="85"/>
        <v>0</v>
      </c>
      <c r="AB226" s="26">
        <f t="shared" si="86"/>
        <v>0</v>
      </c>
      <c r="AC226" s="26">
        <f t="shared" si="87"/>
        <v>0</v>
      </c>
      <c r="AD226" s="26">
        <f t="shared" si="88"/>
        <v>0</v>
      </c>
      <c r="AE226" s="26">
        <f t="shared" si="89"/>
        <v>0</v>
      </c>
      <c r="AF226" s="26">
        <f t="shared" si="90"/>
        <v>0</v>
      </c>
      <c r="AG226" s="26">
        <f t="shared" si="91"/>
        <v>0</v>
      </c>
      <c r="AH226" s="26">
        <f t="shared" si="92"/>
        <v>0</v>
      </c>
      <c r="AI226" s="26"/>
      <c r="AJ226" s="1">
        <f t="shared" si="93"/>
        <v>0</v>
      </c>
      <c r="AK226" s="1">
        <f t="shared" si="94"/>
        <v>0</v>
      </c>
      <c r="AL226" s="1">
        <f t="shared" si="95"/>
        <v>0</v>
      </c>
    </row>
    <row r="227" spans="1:38" ht="20.100000000000001" customHeight="1" x14ac:dyDescent="0.25">
      <c r="A227" s="29">
        <f>IF(Table1[[#This Row],[Sr.No.]]="","",Table1[[#This Row],[Sr.No.]])</f>
        <v>222</v>
      </c>
      <c r="B227" s="30" t="str">
        <f>IF(Table1[[#This Row],[Name of Employee]]="","",Table1[[#This Row],[Name of Employee]])</f>
        <v>K</v>
      </c>
      <c r="C227" s="29" t="str">
        <f>IF(IF(Master!T227="","",Master!T227)=0,"",IF(Master!T227="","",Master!T227))</f>
        <v/>
      </c>
      <c r="D227" s="17"/>
      <c r="E227" s="17">
        <v>50000</v>
      </c>
      <c r="F227" s="17"/>
      <c r="G227" s="17"/>
      <c r="H227" s="29">
        <f t="shared" si="72"/>
        <v>-50000</v>
      </c>
      <c r="I227" s="17"/>
      <c r="J227" s="42" t="str">
        <f t="shared" si="73"/>
        <v/>
      </c>
      <c r="K227" s="17"/>
      <c r="L227" s="17"/>
      <c r="M227" s="29">
        <f t="shared" si="74"/>
        <v>-50000</v>
      </c>
      <c r="N227" s="29">
        <f t="shared" si="75"/>
        <v>0</v>
      </c>
      <c r="O227" s="29">
        <f t="shared" si="76"/>
        <v>0</v>
      </c>
      <c r="P227" s="29">
        <f t="shared" si="77"/>
        <v>0</v>
      </c>
      <c r="Q227" s="29">
        <f t="shared" si="78"/>
        <v>0</v>
      </c>
      <c r="R227" s="19"/>
      <c r="S227" s="26"/>
      <c r="T227" s="26">
        <f t="shared" si="79"/>
        <v>0</v>
      </c>
      <c r="U227" s="26">
        <f t="shared" si="80"/>
        <v>0</v>
      </c>
      <c r="V227" s="26">
        <f>Master!S227</f>
        <v>0</v>
      </c>
      <c r="W227" s="26">
        <f t="shared" si="81"/>
        <v>0</v>
      </c>
      <c r="X227" s="26">
        <f t="shared" si="82"/>
        <v>0</v>
      </c>
      <c r="Y227" s="26">
        <f t="shared" si="83"/>
        <v>0</v>
      </c>
      <c r="Z227" s="26">
        <f t="shared" si="84"/>
        <v>0</v>
      </c>
      <c r="AA227" s="26">
        <f t="shared" si="85"/>
        <v>0</v>
      </c>
      <c r="AB227" s="26">
        <f t="shared" si="86"/>
        <v>0</v>
      </c>
      <c r="AC227" s="26">
        <f t="shared" si="87"/>
        <v>0</v>
      </c>
      <c r="AD227" s="26">
        <f t="shared" si="88"/>
        <v>0</v>
      </c>
      <c r="AE227" s="26">
        <f t="shared" si="89"/>
        <v>0</v>
      </c>
      <c r="AF227" s="26">
        <f t="shared" si="90"/>
        <v>0</v>
      </c>
      <c r="AG227" s="26">
        <f t="shared" si="91"/>
        <v>0</v>
      </c>
      <c r="AH227" s="26">
        <f t="shared" si="92"/>
        <v>0</v>
      </c>
      <c r="AI227" s="26"/>
      <c r="AJ227" s="1">
        <f t="shared" si="93"/>
        <v>0</v>
      </c>
      <c r="AK227" s="1">
        <f t="shared" si="94"/>
        <v>0</v>
      </c>
      <c r="AL227" s="1">
        <f t="shared" si="95"/>
        <v>0</v>
      </c>
    </row>
    <row r="228" spans="1:38" ht="20.100000000000001" customHeight="1" x14ac:dyDescent="0.25">
      <c r="A228" s="29">
        <f>IF(Table1[[#This Row],[Sr.No.]]="","",Table1[[#This Row],[Sr.No.]])</f>
        <v>223</v>
      </c>
      <c r="B228" s="30" t="str">
        <f>IF(Table1[[#This Row],[Name of Employee]]="","",Table1[[#This Row],[Name of Employee]])</f>
        <v>L</v>
      </c>
      <c r="C228" s="29" t="str">
        <f>IF(IF(Master!T228="","",Master!T228)=0,"",IF(Master!T228="","",Master!T228))</f>
        <v/>
      </c>
      <c r="D228" s="17"/>
      <c r="E228" s="17">
        <v>50000</v>
      </c>
      <c r="F228" s="17"/>
      <c r="G228" s="17"/>
      <c r="H228" s="29">
        <f t="shared" si="72"/>
        <v>-50000</v>
      </c>
      <c r="I228" s="17"/>
      <c r="J228" s="42" t="str">
        <f t="shared" si="73"/>
        <v/>
      </c>
      <c r="K228" s="17"/>
      <c r="L228" s="17"/>
      <c r="M228" s="29">
        <f t="shared" si="74"/>
        <v>-50000</v>
      </c>
      <c r="N228" s="29">
        <f t="shared" si="75"/>
        <v>0</v>
      </c>
      <c r="O228" s="29">
        <f t="shared" si="76"/>
        <v>0</v>
      </c>
      <c r="P228" s="29">
        <f t="shared" si="77"/>
        <v>0</v>
      </c>
      <c r="Q228" s="29">
        <f t="shared" si="78"/>
        <v>0</v>
      </c>
      <c r="R228" s="19"/>
      <c r="S228" s="26"/>
      <c r="T228" s="26">
        <f t="shared" si="79"/>
        <v>0</v>
      </c>
      <c r="U228" s="26">
        <f t="shared" si="80"/>
        <v>0</v>
      </c>
      <c r="V228" s="26">
        <f>Master!S228</f>
        <v>0</v>
      </c>
      <c r="W228" s="26">
        <f t="shared" si="81"/>
        <v>0</v>
      </c>
      <c r="X228" s="26">
        <f t="shared" si="82"/>
        <v>0</v>
      </c>
      <c r="Y228" s="26">
        <f t="shared" si="83"/>
        <v>0</v>
      </c>
      <c r="Z228" s="26">
        <f t="shared" si="84"/>
        <v>0</v>
      </c>
      <c r="AA228" s="26">
        <f t="shared" si="85"/>
        <v>0</v>
      </c>
      <c r="AB228" s="26">
        <f t="shared" si="86"/>
        <v>0</v>
      </c>
      <c r="AC228" s="26">
        <f t="shared" si="87"/>
        <v>0</v>
      </c>
      <c r="AD228" s="26">
        <f t="shared" si="88"/>
        <v>0</v>
      </c>
      <c r="AE228" s="26">
        <f t="shared" si="89"/>
        <v>0</v>
      </c>
      <c r="AF228" s="26">
        <f t="shared" si="90"/>
        <v>0</v>
      </c>
      <c r="AG228" s="26">
        <f t="shared" si="91"/>
        <v>0</v>
      </c>
      <c r="AH228" s="26">
        <f t="shared" si="92"/>
        <v>0</v>
      </c>
      <c r="AI228" s="26"/>
      <c r="AJ228" s="1">
        <f t="shared" si="93"/>
        <v>0</v>
      </c>
      <c r="AK228" s="1">
        <f t="shared" si="94"/>
        <v>0</v>
      </c>
      <c r="AL228" s="1">
        <f t="shared" si="95"/>
        <v>0</v>
      </c>
    </row>
    <row r="229" spans="1:38" ht="20.100000000000001" customHeight="1" x14ac:dyDescent="0.25">
      <c r="A229" s="29">
        <f>IF(Table1[[#This Row],[Sr.No.]]="","",Table1[[#This Row],[Sr.No.]])</f>
        <v>224</v>
      </c>
      <c r="B229" s="30" t="str">
        <f>IF(Table1[[#This Row],[Name of Employee]]="","",Table1[[#This Row],[Name of Employee]])</f>
        <v>M</v>
      </c>
      <c r="C229" s="29" t="str">
        <f>IF(IF(Master!T229="","",Master!T229)=0,"",IF(Master!T229="","",Master!T229))</f>
        <v/>
      </c>
      <c r="D229" s="17"/>
      <c r="E229" s="17">
        <v>50000</v>
      </c>
      <c r="F229" s="17"/>
      <c r="G229" s="17"/>
      <c r="H229" s="29">
        <f t="shared" si="72"/>
        <v>-50000</v>
      </c>
      <c r="I229" s="17"/>
      <c r="J229" s="42" t="str">
        <f t="shared" si="73"/>
        <v/>
      </c>
      <c r="K229" s="17"/>
      <c r="L229" s="17"/>
      <c r="M229" s="29">
        <f t="shared" si="74"/>
        <v>-50000</v>
      </c>
      <c r="N229" s="29">
        <f t="shared" si="75"/>
        <v>0</v>
      </c>
      <c r="O229" s="29">
        <f t="shared" si="76"/>
        <v>0</v>
      </c>
      <c r="P229" s="29">
        <f t="shared" si="77"/>
        <v>0</v>
      </c>
      <c r="Q229" s="29">
        <f t="shared" si="78"/>
        <v>0</v>
      </c>
      <c r="R229" s="19"/>
      <c r="S229" s="26"/>
      <c r="T229" s="26">
        <f t="shared" si="79"/>
        <v>0</v>
      </c>
      <c r="U229" s="26">
        <f t="shared" si="80"/>
        <v>0</v>
      </c>
      <c r="V229" s="26">
        <f>Master!S229</f>
        <v>0</v>
      </c>
      <c r="W229" s="26">
        <f t="shared" si="81"/>
        <v>0</v>
      </c>
      <c r="X229" s="26">
        <f t="shared" si="82"/>
        <v>0</v>
      </c>
      <c r="Y229" s="26">
        <f t="shared" si="83"/>
        <v>0</v>
      </c>
      <c r="Z229" s="26">
        <f t="shared" si="84"/>
        <v>0</v>
      </c>
      <c r="AA229" s="26">
        <f t="shared" si="85"/>
        <v>0</v>
      </c>
      <c r="AB229" s="26">
        <f t="shared" si="86"/>
        <v>0</v>
      </c>
      <c r="AC229" s="26">
        <f t="shared" si="87"/>
        <v>0</v>
      </c>
      <c r="AD229" s="26">
        <f t="shared" si="88"/>
        <v>0</v>
      </c>
      <c r="AE229" s="26">
        <f t="shared" si="89"/>
        <v>0</v>
      </c>
      <c r="AF229" s="26">
        <f t="shared" si="90"/>
        <v>0</v>
      </c>
      <c r="AG229" s="26">
        <f t="shared" si="91"/>
        <v>0</v>
      </c>
      <c r="AH229" s="26">
        <f t="shared" si="92"/>
        <v>0</v>
      </c>
      <c r="AI229" s="26"/>
      <c r="AJ229" s="1">
        <f t="shared" si="93"/>
        <v>0</v>
      </c>
      <c r="AK229" s="1">
        <f t="shared" si="94"/>
        <v>0</v>
      </c>
      <c r="AL229" s="1">
        <f t="shared" si="95"/>
        <v>0</v>
      </c>
    </row>
    <row r="230" spans="1:38" ht="20.100000000000001" customHeight="1" x14ac:dyDescent="0.25">
      <c r="A230" s="29">
        <f>IF(Table1[[#This Row],[Sr.No.]]="","",Table1[[#This Row],[Sr.No.]])</f>
        <v>225</v>
      </c>
      <c r="B230" s="30" t="str">
        <f>IF(Table1[[#This Row],[Name of Employee]]="","",Table1[[#This Row],[Name of Employee]])</f>
        <v>N</v>
      </c>
      <c r="C230" s="29" t="str">
        <f>IF(IF(Master!T230="","",Master!T230)=0,"",IF(Master!T230="","",Master!T230))</f>
        <v/>
      </c>
      <c r="D230" s="17"/>
      <c r="E230" s="17">
        <v>50000</v>
      </c>
      <c r="F230" s="17"/>
      <c r="G230" s="17"/>
      <c r="H230" s="29">
        <f t="shared" si="72"/>
        <v>-50000</v>
      </c>
      <c r="I230" s="17"/>
      <c r="J230" s="42" t="str">
        <f t="shared" si="73"/>
        <v/>
      </c>
      <c r="K230" s="17"/>
      <c r="L230" s="17"/>
      <c r="M230" s="29">
        <f t="shared" si="74"/>
        <v>-50000</v>
      </c>
      <c r="N230" s="29">
        <f t="shared" si="75"/>
        <v>0</v>
      </c>
      <c r="O230" s="29">
        <f t="shared" si="76"/>
        <v>0</v>
      </c>
      <c r="P230" s="29">
        <f t="shared" si="77"/>
        <v>0</v>
      </c>
      <c r="Q230" s="29">
        <f t="shared" si="78"/>
        <v>0</v>
      </c>
      <c r="R230" s="19"/>
      <c r="S230" s="26"/>
      <c r="T230" s="26">
        <f t="shared" si="79"/>
        <v>0</v>
      </c>
      <c r="U230" s="26">
        <f t="shared" si="80"/>
        <v>0</v>
      </c>
      <c r="V230" s="26">
        <f>Master!S230</f>
        <v>0</v>
      </c>
      <c r="W230" s="26">
        <f t="shared" si="81"/>
        <v>0</v>
      </c>
      <c r="X230" s="26">
        <f t="shared" si="82"/>
        <v>0</v>
      </c>
      <c r="Y230" s="26">
        <f t="shared" si="83"/>
        <v>0</v>
      </c>
      <c r="Z230" s="26">
        <f t="shared" si="84"/>
        <v>0</v>
      </c>
      <c r="AA230" s="26">
        <f t="shared" si="85"/>
        <v>0</v>
      </c>
      <c r="AB230" s="26">
        <f t="shared" si="86"/>
        <v>0</v>
      </c>
      <c r="AC230" s="26">
        <f t="shared" si="87"/>
        <v>0</v>
      </c>
      <c r="AD230" s="26">
        <f t="shared" si="88"/>
        <v>0</v>
      </c>
      <c r="AE230" s="26">
        <f t="shared" si="89"/>
        <v>0</v>
      </c>
      <c r="AF230" s="26">
        <f t="shared" si="90"/>
        <v>0</v>
      </c>
      <c r="AG230" s="26">
        <f t="shared" si="91"/>
        <v>0</v>
      </c>
      <c r="AH230" s="26">
        <f t="shared" si="92"/>
        <v>0</v>
      </c>
      <c r="AI230" s="26"/>
      <c r="AJ230" s="1">
        <f t="shared" si="93"/>
        <v>0</v>
      </c>
      <c r="AK230" s="1">
        <f t="shared" si="94"/>
        <v>0</v>
      </c>
      <c r="AL230" s="1">
        <f t="shared" si="95"/>
        <v>0</v>
      </c>
    </row>
    <row r="231" spans="1:38" ht="20.100000000000001" customHeight="1" x14ac:dyDescent="0.25">
      <c r="A231" s="29">
        <f>IF(Table1[[#This Row],[Sr.No.]]="","",Table1[[#This Row],[Sr.No.]])</f>
        <v>226</v>
      </c>
      <c r="B231" s="30" t="str">
        <f>IF(Table1[[#This Row],[Name of Employee]]="","",Table1[[#This Row],[Name of Employee]])</f>
        <v>O</v>
      </c>
      <c r="C231" s="29" t="str">
        <f>IF(IF(Master!T231="","",Master!T231)=0,"",IF(Master!T231="","",Master!T231))</f>
        <v/>
      </c>
      <c r="D231" s="17"/>
      <c r="E231" s="17">
        <v>50000</v>
      </c>
      <c r="F231" s="17"/>
      <c r="G231" s="17"/>
      <c r="H231" s="29">
        <f t="shared" si="72"/>
        <v>-50000</v>
      </c>
      <c r="I231" s="17"/>
      <c r="J231" s="42" t="str">
        <f t="shared" si="73"/>
        <v/>
      </c>
      <c r="K231" s="17"/>
      <c r="L231" s="17"/>
      <c r="M231" s="29">
        <f t="shared" si="74"/>
        <v>-50000</v>
      </c>
      <c r="N231" s="29">
        <f t="shared" si="75"/>
        <v>0</v>
      </c>
      <c r="O231" s="29">
        <f t="shared" si="76"/>
        <v>0</v>
      </c>
      <c r="P231" s="29">
        <f t="shared" si="77"/>
        <v>0</v>
      </c>
      <c r="Q231" s="29">
        <f t="shared" si="78"/>
        <v>0</v>
      </c>
      <c r="R231" s="19"/>
      <c r="S231" s="26"/>
      <c r="T231" s="26">
        <f t="shared" si="79"/>
        <v>0</v>
      </c>
      <c r="U231" s="26">
        <f t="shared" si="80"/>
        <v>0</v>
      </c>
      <c r="V231" s="26">
        <f>Master!S231</f>
        <v>0</v>
      </c>
      <c r="W231" s="26">
        <f t="shared" si="81"/>
        <v>0</v>
      </c>
      <c r="X231" s="26">
        <f t="shared" si="82"/>
        <v>0</v>
      </c>
      <c r="Y231" s="26">
        <f t="shared" si="83"/>
        <v>0</v>
      </c>
      <c r="Z231" s="26">
        <f t="shared" si="84"/>
        <v>0</v>
      </c>
      <c r="AA231" s="26">
        <f t="shared" si="85"/>
        <v>0</v>
      </c>
      <c r="AB231" s="26">
        <f t="shared" si="86"/>
        <v>0</v>
      </c>
      <c r="AC231" s="26">
        <f t="shared" si="87"/>
        <v>0</v>
      </c>
      <c r="AD231" s="26">
        <f t="shared" si="88"/>
        <v>0</v>
      </c>
      <c r="AE231" s="26">
        <f t="shared" si="89"/>
        <v>0</v>
      </c>
      <c r="AF231" s="26">
        <f t="shared" si="90"/>
        <v>0</v>
      </c>
      <c r="AG231" s="26">
        <f t="shared" si="91"/>
        <v>0</v>
      </c>
      <c r="AH231" s="26">
        <f t="shared" si="92"/>
        <v>0</v>
      </c>
      <c r="AI231" s="26"/>
      <c r="AJ231" s="1">
        <f t="shared" si="93"/>
        <v>0</v>
      </c>
      <c r="AK231" s="1">
        <f t="shared" si="94"/>
        <v>0</v>
      </c>
      <c r="AL231" s="1">
        <f t="shared" si="95"/>
        <v>0</v>
      </c>
    </row>
    <row r="232" spans="1:38" ht="20.100000000000001" customHeight="1" x14ac:dyDescent="0.25">
      <c r="A232" s="29">
        <f>IF(Table1[[#This Row],[Sr.No.]]="","",Table1[[#This Row],[Sr.No.]])</f>
        <v>227</v>
      </c>
      <c r="B232" s="30" t="str">
        <f>IF(Table1[[#This Row],[Name of Employee]]="","",Table1[[#This Row],[Name of Employee]])</f>
        <v>P</v>
      </c>
      <c r="C232" s="29" t="str">
        <f>IF(IF(Master!T232="","",Master!T232)=0,"",IF(Master!T232="","",Master!T232))</f>
        <v/>
      </c>
      <c r="D232" s="17"/>
      <c r="E232" s="17">
        <v>50000</v>
      </c>
      <c r="F232" s="17"/>
      <c r="G232" s="17"/>
      <c r="H232" s="29">
        <f t="shared" si="72"/>
        <v>-50000</v>
      </c>
      <c r="I232" s="17"/>
      <c r="J232" s="42" t="str">
        <f t="shared" si="73"/>
        <v/>
      </c>
      <c r="K232" s="17"/>
      <c r="L232" s="17"/>
      <c r="M232" s="29">
        <f t="shared" si="74"/>
        <v>-50000</v>
      </c>
      <c r="N232" s="29">
        <f t="shared" si="75"/>
        <v>0</v>
      </c>
      <c r="O232" s="29">
        <f t="shared" si="76"/>
        <v>0</v>
      </c>
      <c r="P232" s="29">
        <f t="shared" si="77"/>
        <v>0</v>
      </c>
      <c r="Q232" s="29">
        <f t="shared" si="78"/>
        <v>0</v>
      </c>
      <c r="R232" s="19"/>
      <c r="S232" s="26"/>
      <c r="T232" s="26">
        <f t="shared" si="79"/>
        <v>0</v>
      </c>
      <c r="U232" s="26">
        <f t="shared" si="80"/>
        <v>0</v>
      </c>
      <c r="V232" s="26">
        <f>Master!S232</f>
        <v>0</v>
      </c>
      <c r="W232" s="26">
        <f t="shared" si="81"/>
        <v>0</v>
      </c>
      <c r="X232" s="26">
        <f t="shared" si="82"/>
        <v>0</v>
      </c>
      <c r="Y232" s="26">
        <f t="shared" si="83"/>
        <v>0</v>
      </c>
      <c r="Z232" s="26">
        <f t="shared" si="84"/>
        <v>0</v>
      </c>
      <c r="AA232" s="26">
        <f t="shared" si="85"/>
        <v>0</v>
      </c>
      <c r="AB232" s="26">
        <f t="shared" si="86"/>
        <v>0</v>
      </c>
      <c r="AC232" s="26">
        <f t="shared" si="87"/>
        <v>0</v>
      </c>
      <c r="AD232" s="26">
        <f t="shared" si="88"/>
        <v>0</v>
      </c>
      <c r="AE232" s="26">
        <f t="shared" si="89"/>
        <v>0</v>
      </c>
      <c r="AF232" s="26">
        <f t="shared" si="90"/>
        <v>0</v>
      </c>
      <c r="AG232" s="26">
        <f t="shared" si="91"/>
        <v>0</v>
      </c>
      <c r="AH232" s="26">
        <f t="shared" si="92"/>
        <v>0</v>
      </c>
      <c r="AI232" s="26"/>
      <c r="AJ232" s="1">
        <f t="shared" si="93"/>
        <v>0</v>
      </c>
      <c r="AK232" s="1">
        <f t="shared" si="94"/>
        <v>0</v>
      </c>
      <c r="AL232" s="1">
        <f t="shared" si="95"/>
        <v>0</v>
      </c>
    </row>
    <row r="233" spans="1:38" ht="20.100000000000001" customHeight="1" x14ac:dyDescent="0.25">
      <c r="A233" s="29">
        <f>IF(Table1[[#This Row],[Sr.No.]]="","",Table1[[#This Row],[Sr.No.]])</f>
        <v>228</v>
      </c>
      <c r="B233" s="30" t="str">
        <f>IF(Table1[[#This Row],[Name of Employee]]="","",Table1[[#This Row],[Name of Employee]])</f>
        <v>Q</v>
      </c>
      <c r="C233" s="29" t="str">
        <f>IF(IF(Master!T233="","",Master!T233)=0,"",IF(Master!T233="","",Master!T233))</f>
        <v/>
      </c>
      <c r="D233" s="17"/>
      <c r="E233" s="17">
        <v>50000</v>
      </c>
      <c r="F233" s="17"/>
      <c r="G233" s="17"/>
      <c r="H233" s="29">
        <f t="shared" si="72"/>
        <v>-50000</v>
      </c>
      <c r="I233" s="17"/>
      <c r="J233" s="42" t="str">
        <f t="shared" si="73"/>
        <v/>
      </c>
      <c r="K233" s="17"/>
      <c r="L233" s="17"/>
      <c r="M233" s="29">
        <f t="shared" si="74"/>
        <v>-50000</v>
      </c>
      <c r="N233" s="29">
        <f t="shared" si="75"/>
        <v>0</v>
      </c>
      <c r="O233" s="29">
        <f t="shared" si="76"/>
        <v>0</v>
      </c>
      <c r="P233" s="29">
        <f t="shared" si="77"/>
        <v>0</v>
      </c>
      <c r="Q233" s="29">
        <f t="shared" si="78"/>
        <v>0</v>
      </c>
      <c r="R233" s="19"/>
      <c r="S233" s="26"/>
      <c r="T233" s="26">
        <f t="shared" si="79"/>
        <v>0</v>
      </c>
      <c r="U233" s="26">
        <f t="shared" si="80"/>
        <v>0</v>
      </c>
      <c r="V233" s="26">
        <f>Master!S233</f>
        <v>0</v>
      </c>
      <c r="W233" s="26">
        <f t="shared" si="81"/>
        <v>0</v>
      </c>
      <c r="X233" s="26">
        <f t="shared" si="82"/>
        <v>0</v>
      </c>
      <c r="Y233" s="26">
        <f t="shared" si="83"/>
        <v>0</v>
      </c>
      <c r="Z233" s="26">
        <f t="shared" si="84"/>
        <v>0</v>
      </c>
      <c r="AA233" s="26">
        <f t="shared" si="85"/>
        <v>0</v>
      </c>
      <c r="AB233" s="26">
        <f t="shared" si="86"/>
        <v>0</v>
      </c>
      <c r="AC233" s="26">
        <f t="shared" si="87"/>
        <v>0</v>
      </c>
      <c r="AD233" s="26">
        <f t="shared" si="88"/>
        <v>0</v>
      </c>
      <c r="AE233" s="26">
        <f t="shared" si="89"/>
        <v>0</v>
      </c>
      <c r="AF233" s="26">
        <f t="shared" si="90"/>
        <v>0</v>
      </c>
      <c r="AG233" s="26">
        <f t="shared" si="91"/>
        <v>0</v>
      </c>
      <c r="AH233" s="26">
        <f t="shared" si="92"/>
        <v>0</v>
      </c>
      <c r="AI233" s="26"/>
      <c r="AJ233" s="1">
        <f t="shared" si="93"/>
        <v>0</v>
      </c>
      <c r="AK233" s="1">
        <f t="shared" si="94"/>
        <v>0</v>
      </c>
      <c r="AL233" s="1">
        <f t="shared" si="95"/>
        <v>0</v>
      </c>
    </row>
    <row r="234" spans="1:38" ht="20.100000000000001" customHeight="1" x14ac:dyDescent="0.25">
      <c r="A234" s="29">
        <f>IF(Table1[[#This Row],[Sr.No.]]="","",Table1[[#This Row],[Sr.No.]])</f>
        <v>229</v>
      </c>
      <c r="B234" s="30" t="str">
        <f>IF(Table1[[#This Row],[Name of Employee]]="","",Table1[[#This Row],[Name of Employee]])</f>
        <v>R</v>
      </c>
      <c r="C234" s="29" t="str">
        <f>IF(IF(Master!T234="","",Master!T234)=0,"",IF(Master!T234="","",Master!T234))</f>
        <v/>
      </c>
      <c r="D234" s="17"/>
      <c r="E234" s="17">
        <v>50000</v>
      </c>
      <c r="F234" s="17"/>
      <c r="G234" s="17"/>
      <c r="H234" s="29">
        <f t="shared" si="72"/>
        <v>-50000</v>
      </c>
      <c r="I234" s="17"/>
      <c r="J234" s="42" t="str">
        <f t="shared" si="73"/>
        <v/>
      </c>
      <c r="K234" s="17"/>
      <c r="L234" s="17"/>
      <c r="M234" s="29">
        <f t="shared" si="74"/>
        <v>-50000</v>
      </c>
      <c r="N234" s="29">
        <f t="shared" si="75"/>
        <v>0</v>
      </c>
      <c r="O234" s="29">
        <f t="shared" si="76"/>
        <v>0</v>
      </c>
      <c r="P234" s="29">
        <f t="shared" si="77"/>
        <v>0</v>
      </c>
      <c r="Q234" s="29">
        <f t="shared" si="78"/>
        <v>0</v>
      </c>
      <c r="R234" s="19"/>
      <c r="S234" s="26"/>
      <c r="T234" s="26">
        <f t="shared" si="79"/>
        <v>0</v>
      </c>
      <c r="U234" s="26">
        <f t="shared" si="80"/>
        <v>0</v>
      </c>
      <c r="V234" s="26">
        <f>Master!S234</f>
        <v>0</v>
      </c>
      <c r="W234" s="26">
        <f t="shared" si="81"/>
        <v>0</v>
      </c>
      <c r="X234" s="26">
        <f t="shared" si="82"/>
        <v>0</v>
      </c>
      <c r="Y234" s="26">
        <f t="shared" si="83"/>
        <v>0</v>
      </c>
      <c r="Z234" s="26">
        <f t="shared" si="84"/>
        <v>0</v>
      </c>
      <c r="AA234" s="26">
        <f t="shared" si="85"/>
        <v>0</v>
      </c>
      <c r="AB234" s="26">
        <f t="shared" si="86"/>
        <v>0</v>
      </c>
      <c r="AC234" s="26">
        <f t="shared" si="87"/>
        <v>0</v>
      </c>
      <c r="AD234" s="26">
        <f t="shared" si="88"/>
        <v>0</v>
      </c>
      <c r="AE234" s="26">
        <f t="shared" si="89"/>
        <v>0</v>
      </c>
      <c r="AF234" s="26">
        <f t="shared" si="90"/>
        <v>0</v>
      </c>
      <c r="AG234" s="26">
        <f t="shared" si="91"/>
        <v>0</v>
      </c>
      <c r="AH234" s="26">
        <f t="shared" si="92"/>
        <v>0</v>
      </c>
      <c r="AI234" s="26"/>
      <c r="AJ234" s="1">
        <f t="shared" si="93"/>
        <v>0</v>
      </c>
      <c r="AK234" s="1">
        <f t="shared" si="94"/>
        <v>0</v>
      </c>
      <c r="AL234" s="1">
        <f t="shared" si="95"/>
        <v>0</v>
      </c>
    </row>
    <row r="235" spans="1:38" ht="20.100000000000001" customHeight="1" x14ac:dyDescent="0.25">
      <c r="A235" s="29">
        <f>IF(Table1[[#This Row],[Sr.No.]]="","",Table1[[#This Row],[Sr.No.]])</f>
        <v>230</v>
      </c>
      <c r="B235" s="30" t="str">
        <f>IF(Table1[[#This Row],[Name of Employee]]="","",Table1[[#This Row],[Name of Employee]])</f>
        <v>S</v>
      </c>
      <c r="C235" s="29" t="str">
        <f>IF(IF(Master!T235="","",Master!T235)=0,"",IF(Master!T235="","",Master!T235))</f>
        <v/>
      </c>
      <c r="D235" s="17"/>
      <c r="E235" s="17">
        <v>50000</v>
      </c>
      <c r="F235" s="17"/>
      <c r="G235" s="17"/>
      <c r="H235" s="29">
        <f t="shared" si="72"/>
        <v>-50000</v>
      </c>
      <c r="I235" s="17"/>
      <c r="J235" s="42" t="str">
        <f t="shared" si="73"/>
        <v/>
      </c>
      <c r="K235" s="17"/>
      <c r="L235" s="17"/>
      <c r="M235" s="29">
        <f t="shared" si="74"/>
        <v>-50000</v>
      </c>
      <c r="N235" s="29">
        <f t="shared" si="75"/>
        <v>0</v>
      </c>
      <c r="O235" s="29">
        <f t="shared" si="76"/>
        <v>0</v>
      </c>
      <c r="P235" s="29">
        <f t="shared" si="77"/>
        <v>0</v>
      </c>
      <c r="Q235" s="29">
        <f t="shared" si="78"/>
        <v>0</v>
      </c>
      <c r="R235" s="19"/>
      <c r="S235" s="26"/>
      <c r="T235" s="26">
        <f t="shared" si="79"/>
        <v>0</v>
      </c>
      <c r="U235" s="26">
        <f t="shared" si="80"/>
        <v>0</v>
      </c>
      <c r="V235" s="26">
        <f>Master!S235</f>
        <v>0</v>
      </c>
      <c r="W235" s="26">
        <f t="shared" si="81"/>
        <v>0</v>
      </c>
      <c r="X235" s="26">
        <f t="shared" si="82"/>
        <v>0</v>
      </c>
      <c r="Y235" s="26">
        <f t="shared" si="83"/>
        <v>0</v>
      </c>
      <c r="Z235" s="26">
        <f t="shared" si="84"/>
        <v>0</v>
      </c>
      <c r="AA235" s="26">
        <f t="shared" si="85"/>
        <v>0</v>
      </c>
      <c r="AB235" s="26">
        <f t="shared" si="86"/>
        <v>0</v>
      </c>
      <c r="AC235" s="26">
        <f t="shared" si="87"/>
        <v>0</v>
      </c>
      <c r="AD235" s="26">
        <f t="shared" si="88"/>
        <v>0</v>
      </c>
      <c r="AE235" s="26">
        <f t="shared" si="89"/>
        <v>0</v>
      </c>
      <c r="AF235" s="26">
        <f t="shared" si="90"/>
        <v>0</v>
      </c>
      <c r="AG235" s="26">
        <f t="shared" si="91"/>
        <v>0</v>
      </c>
      <c r="AH235" s="26">
        <f t="shared" si="92"/>
        <v>0</v>
      </c>
      <c r="AI235" s="26"/>
      <c r="AJ235" s="1">
        <f t="shared" si="93"/>
        <v>0</v>
      </c>
      <c r="AK235" s="1">
        <f t="shared" si="94"/>
        <v>0</v>
      </c>
      <c r="AL235" s="1">
        <f t="shared" si="95"/>
        <v>0</v>
      </c>
    </row>
    <row r="236" spans="1:38" ht="20.100000000000001" customHeight="1" x14ac:dyDescent="0.25">
      <c r="A236" s="29">
        <f>IF(Table1[[#This Row],[Sr.No.]]="","",Table1[[#This Row],[Sr.No.]])</f>
        <v>231</v>
      </c>
      <c r="B236" s="30" t="str">
        <f>IF(Table1[[#This Row],[Name of Employee]]="","",Table1[[#This Row],[Name of Employee]])</f>
        <v>T</v>
      </c>
      <c r="C236" s="29" t="str">
        <f>IF(IF(Master!T236="","",Master!T236)=0,"",IF(Master!T236="","",Master!T236))</f>
        <v/>
      </c>
      <c r="D236" s="17"/>
      <c r="E236" s="17">
        <v>50000</v>
      </c>
      <c r="F236" s="17"/>
      <c r="G236" s="17"/>
      <c r="H236" s="29">
        <f t="shared" si="72"/>
        <v>-50000</v>
      </c>
      <c r="I236" s="17"/>
      <c r="J236" s="42" t="str">
        <f t="shared" si="73"/>
        <v/>
      </c>
      <c r="K236" s="17"/>
      <c r="L236" s="17"/>
      <c r="M236" s="29">
        <f t="shared" si="74"/>
        <v>-50000</v>
      </c>
      <c r="N236" s="29">
        <f t="shared" si="75"/>
        <v>0</v>
      </c>
      <c r="O236" s="29">
        <f t="shared" si="76"/>
        <v>0</v>
      </c>
      <c r="P236" s="29">
        <f t="shared" si="77"/>
        <v>0</v>
      </c>
      <c r="Q236" s="29">
        <f t="shared" si="78"/>
        <v>0</v>
      </c>
      <c r="R236" s="19"/>
      <c r="S236" s="26"/>
      <c r="T236" s="26">
        <f t="shared" si="79"/>
        <v>0</v>
      </c>
      <c r="U236" s="26">
        <f t="shared" si="80"/>
        <v>0</v>
      </c>
      <c r="V236" s="26">
        <f>Master!S236</f>
        <v>0</v>
      </c>
      <c r="W236" s="26">
        <f t="shared" si="81"/>
        <v>0</v>
      </c>
      <c r="X236" s="26">
        <f t="shared" si="82"/>
        <v>0</v>
      </c>
      <c r="Y236" s="26">
        <f t="shared" si="83"/>
        <v>0</v>
      </c>
      <c r="Z236" s="26">
        <f t="shared" si="84"/>
        <v>0</v>
      </c>
      <c r="AA236" s="26">
        <f t="shared" si="85"/>
        <v>0</v>
      </c>
      <c r="AB236" s="26">
        <f t="shared" si="86"/>
        <v>0</v>
      </c>
      <c r="AC236" s="26">
        <f t="shared" si="87"/>
        <v>0</v>
      </c>
      <c r="AD236" s="26">
        <f t="shared" si="88"/>
        <v>0</v>
      </c>
      <c r="AE236" s="26">
        <f t="shared" si="89"/>
        <v>0</v>
      </c>
      <c r="AF236" s="26">
        <f t="shared" si="90"/>
        <v>0</v>
      </c>
      <c r="AG236" s="26">
        <f t="shared" si="91"/>
        <v>0</v>
      </c>
      <c r="AH236" s="26">
        <f t="shared" si="92"/>
        <v>0</v>
      </c>
      <c r="AI236" s="26"/>
      <c r="AJ236" s="1">
        <f t="shared" si="93"/>
        <v>0</v>
      </c>
      <c r="AK236" s="1">
        <f t="shared" si="94"/>
        <v>0</v>
      </c>
      <c r="AL236" s="1">
        <f t="shared" si="95"/>
        <v>0</v>
      </c>
    </row>
    <row r="237" spans="1:38" ht="20.100000000000001" customHeight="1" x14ac:dyDescent="0.25">
      <c r="A237" s="29">
        <f>IF(Table1[[#This Row],[Sr.No.]]="","",Table1[[#This Row],[Sr.No.]])</f>
        <v>232</v>
      </c>
      <c r="B237" s="30" t="str">
        <f>IF(Table1[[#This Row],[Name of Employee]]="","",Table1[[#This Row],[Name of Employee]])</f>
        <v>U</v>
      </c>
      <c r="C237" s="29" t="str">
        <f>IF(IF(Master!T237="","",Master!T237)=0,"",IF(Master!T237="","",Master!T237))</f>
        <v/>
      </c>
      <c r="D237" s="17"/>
      <c r="E237" s="17">
        <v>50000</v>
      </c>
      <c r="F237" s="17"/>
      <c r="G237" s="17"/>
      <c r="H237" s="29">
        <f t="shared" si="72"/>
        <v>-50000</v>
      </c>
      <c r="I237" s="17"/>
      <c r="J237" s="42" t="str">
        <f t="shared" si="73"/>
        <v/>
      </c>
      <c r="K237" s="17"/>
      <c r="L237" s="17"/>
      <c r="M237" s="29">
        <f t="shared" si="74"/>
        <v>-50000</v>
      </c>
      <c r="N237" s="29">
        <f t="shared" si="75"/>
        <v>0</v>
      </c>
      <c r="O237" s="29">
        <f t="shared" si="76"/>
        <v>0</v>
      </c>
      <c r="P237" s="29">
        <f t="shared" si="77"/>
        <v>0</v>
      </c>
      <c r="Q237" s="29">
        <f t="shared" si="78"/>
        <v>0</v>
      </c>
      <c r="R237" s="19"/>
      <c r="S237" s="26"/>
      <c r="T237" s="26">
        <f t="shared" si="79"/>
        <v>0</v>
      </c>
      <c r="U237" s="26">
        <f t="shared" si="80"/>
        <v>0</v>
      </c>
      <c r="V237" s="26">
        <f>Master!S237</f>
        <v>0</v>
      </c>
      <c r="W237" s="26">
        <f t="shared" si="81"/>
        <v>0</v>
      </c>
      <c r="X237" s="26">
        <f t="shared" si="82"/>
        <v>0</v>
      </c>
      <c r="Y237" s="26">
        <f t="shared" si="83"/>
        <v>0</v>
      </c>
      <c r="Z237" s="26">
        <f t="shared" si="84"/>
        <v>0</v>
      </c>
      <c r="AA237" s="26">
        <f t="shared" si="85"/>
        <v>0</v>
      </c>
      <c r="AB237" s="26">
        <f t="shared" si="86"/>
        <v>0</v>
      </c>
      <c r="AC237" s="26">
        <f t="shared" si="87"/>
        <v>0</v>
      </c>
      <c r="AD237" s="26">
        <f t="shared" si="88"/>
        <v>0</v>
      </c>
      <c r="AE237" s="26">
        <f t="shared" si="89"/>
        <v>0</v>
      </c>
      <c r="AF237" s="26">
        <f t="shared" si="90"/>
        <v>0</v>
      </c>
      <c r="AG237" s="26">
        <f t="shared" si="91"/>
        <v>0</v>
      </c>
      <c r="AH237" s="26">
        <f t="shared" si="92"/>
        <v>0</v>
      </c>
      <c r="AI237" s="26"/>
      <c r="AJ237" s="1">
        <f t="shared" si="93"/>
        <v>0</v>
      </c>
      <c r="AK237" s="1">
        <f t="shared" si="94"/>
        <v>0</v>
      </c>
      <c r="AL237" s="1">
        <f t="shared" si="95"/>
        <v>0</v>
      </c>
    </row>
    <row r="238" spans="1:38" ht="20.100000000000001" customHeight="1" x14ac:dyDescent="0.25">
      <c r="A238" s="29">
        <f>IF(Table1[[#This Row],[Sr.No.]]="","",Table1[[#This Row],[Sr.No.]])</f>
        <v>233</v>
      </c>
      <c r="B238" s="30" t="str">
        <f>IF(Table1[[#This Row],[Name of Employee]]="","",Table1[[#This Row],[Name of Employee]])</f>
        <v>V</v>
      </c>
      <c r="C238" s="29" t="str">
        <f>IF(IF(Master!T238="","",Master!T238)=0,"",IF(Master!T238="","",Master!T238))</f>
        <v/>
      </c>
      <c r="D238" s="17"/>
      <c r="E238" s="17">
        <v>50000</v>
      </c>
      <c r="F238" s="17"/>
      <c r="G238" s="17"/>
      <c r="H238" s="29">
        <f t="shared" si="72"/>
        <v>-50000</v>
      </c>
      <c r="I238" s="17"/>
      <c r="J238" s="42" t="str">
        <f t="shared" si="73"/>
        <v/>
      </c>
      <c r="K238" s="17"/>
      <c r="L238" s="17"/>
      <c r="M238" s="29">
        <f t="shared" si="74"/>
        <v>-50000</v>
      </c>
      <c r="N238" s="29">
        <f t="shared" si="75"/>
        <v>0</v>
      </c>
      <c r="O238" s="29">
        <f t="shared" si="76"/>
        <v>0</v>
      </c>
      <c r="P238" s="29">
        <f t="shared" si="77"/>
        <v>0</v>
      </c>
      <c r="Q238" s="29">
        <f t="shared" si="78"/>
        <v>0</v>
      </c>
      <c r="R238" s="19"/>
      <c r="S238" s="26"/>
      <c r="T238" s="26">
        <f t="shared" si="79"/>
        <v>0</v>
      </c>
      <c r="U238" s="26">
        <f t="shared" si="80"/>
        <v>0</v>
      </c>
      <c r="V238" s="26">
        <f>Master!S238</f>
        <v>0</v>
      </c>
      <c r="W238" s="26">
        <f t="shared" si="81"/>
        <v>0</v>
      </c>
      <c r="X238" s="26">
        <f t="shared" si="82"/>
        <v>0</v>
      </c>
      <c r="Y238" s="26">
        <f t="shared" si="83"/>
        <v>0</v>
      </c>
      <c r="Z238" s="26">
        <f t="shared" si="84"/>
        <v>0</v>
      </c>
      <c r="AA238" s="26">
        <f t="shared" si="85"/>
        <v>0</v>
      </c>
      <c r="AB238" s="26">
        <f t="shared" si="86"/>
        <v>0</v>
      </c>
      <c r="AC238" s="26">
        <f t="shared" si="87"/>
        <v>0</v>
      </c>
      <c r="AD238" s="26">
        <f t="shared" si="88"/>
        <v>0</v>
      </c>
      <c r="AE238" s="26">
        <f t="shared" si="89"/>
        <v>0</v>
      </c>
      <c r="AF238" s="26">
        <f t="shared" si="90"/>
        <v>0</v>
      </c>
      <c r="AG238" s="26">
        <f t="shared" si="91"/>
        <v>0</v>
      </c>
      <c r="AH238" s="26">
        <f t="shared" si="92"/>
        <v>0</v>
      </c>
      <c r="AI238" s="26"/>
      <c r="AJ238" s="1">
        <f t="shared" si="93"/>
        <v>0</v>
      </c>
      <c r="AK238" s="1">
        <f t="shared" si="94"/>
        <v>0</v>
      </c>
      <c r="AL238" s="1">
        <f t="shared" si="95"/>
        <v>0</v>
      </c>
    </row>
    <row r="239" spans="1:38" ht="20.100000000000001" customHeight="1" x14ac:dyDescent="0.25">
      <c r="A239" s="29">
        <f>IF(Table1[[#This Row],[Sr.No.]]="","",Table1[[#This Row],[Sr.No.]])</f>
        <v>234</v>
      </c>
      <c r="B239" s="30" t="str">
        <f>IF(Table1[[#This Row],[Name of Employee]]="","",Table1[[#This Row],[Name of Employee]])</f>
        <v>W</v>
      </c>
      <c r="C239" s="29" t="str">
        <f>IF(IF(Master!T239="","",Master!T239)=0,"",IF(Master!T239="","",Master!T239))</f>
        <v/>
      </c>
      <c r="D239" s="17"/>
      <c r="E239" s="17">
        <v>50000</v>
      </c>
      <c r="F239" s="17"/>
      <c r="G239" s="17"/>
      <c r="H239" s="29">
        <f t="shared" si="72"/>
        <v>-50000</v>
      </c>
      <c r="I239" s="17"/>
      <c r="J239" s="42" t="str">
        <f t="shared" si="73"/>
        <v/>
      </c>
      <c r="K239" s="17"/>
      <c r="L239" s="17"/>
      <c r="M239" s="29">
        <f t="shared" si="74"/>
        <v>-50000</v>
      </c>
      <c r="N239" s="29">
        <f t="shared" si="75"/>
        <v>0</v>
      </c>
      <c r="O239" s="29">
        <f t="shared" si="76"/>
        <v>0</v>
      </c>
      <c r="P239" s="29">
        <f t="shared" si="77"/>
        <v>0</v>
      </c>
      <c r="Q239" s="29">
        <f t="shared" si="78"/>
        <v>0</v>
      </c>
      <c r="R239" s="19"/>
      <c r="S239" s="26"/>
      <c r="T239" s="26">
        <f t="shared" si="79"/>
        <v>0</v>
      </c>
      <c r="U239" s="26">
        <f t="shared" si="80"/>
        <v>0</v>
      </c>
      <c r="V239" s="26">
        <f>Master!S239</f>
        <v>0</v>
      </c>
      <c r="W239" s="26">
        <f t="shared" si="81"/>
        <v>0</v>
      </c>
      <c r="X239" s="26">
        <f t="shared" si="82"/>
        <v>0</v>
      </c>
      <c r="Y239" s="26">
        <f t="shared" si="83"/>
        <v>0</v>
      </c>
      <c r="Z239" s="26">
        <f t="shared" si="84"/>
        <v>0</v>
      </c>
      <c r="AA239" s="26">
        <f t="shared" si="85"/>
        <v>0</v>
      </c>
      <c r="AB239" s="26">
        <f t="shared" si="86"/>
        <v>0</v>
      </c>
      <c r="AC239" s="26">
        <f t="shared" si="87"/>
        <v>0</v>
      </c>
      <c r="AD239" s="26">
        <f t="shared" si="88"/>
        <v>0</v>
      </c>
      <c r="AE239" s="26">
        <f t="shared" si="89"/>
        <v>0</v>
      </c>
      <c r="AF239" s="26">
        <f t="shared" si="90"/>
        <v>0</v>
      </c>
      <c r="AG239" s="26">
        <f t="shared" si="91"/>
        <v>0</v>
      </c>
      <c r="AH239" s="26">
        <f t="shared" si="92"/>
        <v>0</v>
      </c>
      <c r="AI239" s="26"/>
      <c r="AJ239" s="1">
        <f t="shared" si="93"/>
        <v>0</v>
      </c>
      <c r="AK239" s="1">
        <f t="shared" si="94"/>
        <v>0</v>
      </c>
      <c r="AL239" s="1">
        <f t="shared" si="95"/>
        <v>0</v>
      </c>
    </row>
    <row r="240" spans="1:38" ht="20.100000000000001" customHeight="1" x14ac:dyDescent="0.25">
      <c r="A240" s="29">
        <f>IF(Table1[[#This Row],[Sr.No.]]="","",Table1[[#This Row],[Sr.No.]])</f>
        <v>235</v>
      </c>
      <c r="B240" s="30" t="str">
        <f>IF(Table1[[#This Row],[Name of Employee]]="","",Table1[[#This Row],[Name of Employee]])</f>
        <v>X</v>
      </c>
      <c r="C240" s="29" t="str">
        <f>IF(IF(Master!T240="","",Master!T240)=0,"",IF(Master!T240="","",Master!T240))</f>
        <v/>
      </c>
      <c r="D240" s="17"/>
      <c r="E240" s="17">
        <v>50000</v>
      </c>
      <c r="F240" s="17"/>
      <c r="G240" s="17"/>
      <c r="H240" s="29">
        <f t="shared" si="72"/>
        <v>-50000</v>
      </c>
      <c r="I240" s="17"/>
      <c r="J240" s="42" t="str">
        <f t="shared" si="73"/>
        <v/>
      </c>
      <c r="K240" s="17"/>
      <c r="L240" s="17"/>
      <c r="M240" s="29">
        <f t="shared" si="74"/>
        <v>-50000</v>
      </c>
      <c r="N240" s="29">
        <f t="shared" si="75"/>
        <v>0</v>
      </c>
      <c r="O240" s="29">
        <f t="shared" si="76"/>
        <v>0</v>
      </c>
      <c r="P240" s="29">
        <f t="shared" si="77"/>
        <v>0</v>
      </c>
      <c r="Q240" s="29">
        <f t="shared" si="78"/>
        <v>0</v>
      </c>
      <c r="R240" s="19"/>
      <c r="S240" s="26"/>
      <c r="T240" s="26">
        <f t="shared" si="79"/>
        <v>0</v>
      </c>
      <c r="U240" s="26">
        <f t="shared" si="80"/>
        <v>0</v>
      </c>
      <c r="V240" s="26">
        <f>Master!S240</f>
        <v>0</v>
      </c>
      <c r="W240" s="26">
        <f t="shared" si="81"/>
        <v>0</v>
      </c>
      <c r="X240" s="26">
        <f t="shared" si="82"/>
        <v>0</v>
      </c>
      <c r="Y240" s="26">
        <f t="shared" si="83"/>
        <v>0</v>
      </c>
      <c r="Z240" s="26">
        <f t="shared" si="84"/>
        <v>0</v>
      </c>
      <c r="AA240" s="26">
        <f t="shared" si="85"/>
        <v>0</v>
      </c>
      <c r="AB240" s="26">
        <f t="shared" si="86"/>
        <v>0</v>
      </c>
      <c r="AC240" s="26">
        <f t="shared" si="87"/>
        <v>0</v>
      </c>
      <c r="AD240" s="26">
        <f t="shared" si="88"/>
        <v>0</v>
      </c>
      <c r="AE240" s="26">
        <f t="shared" si="89"/>
        <v>0</v>
      </c>
      <c r="AF240" s="26">
        <f t="shared" si="90"/>
        <v>0</v>
      </c>
      <c r="AG240" s="26">
        <f t="shared" si="91"/>
        <v>0</v>
      </c>
      <c r="AH240" s="26">
        <f t="shared" si="92"/>
        <v>0</v>
      </c>
      <c r="AI240" s="26"/>
      <c r="AJ240" s="1">
        <f t="shared" si="93"/>
        <v>0</v>
      </c>
      <c r="AK240" s="1">
        <f t="shared" si="94"/>
        <v>0</v>
      </c>
      <c r="AL240" s="1">
        <f t="shared" si="95"/>
        <v>0</v>
      </c>
    </row>
    <row r="241" spans="1:38" ht="20.100000000000001" customHeight="1" x14ac:dyDescent="0.25">
      <c r="A241" s="29">
        <f>IF(Table1[[#This Row],[Sr.No.]]="","",Table1[[#This Row],[Sr.No.]])</f>
        <v>236</v>
      </c>
      <c r="B241" s="30" t="str">
        <f>IF(Table1[[#This Row],[Name of Employee]]="","",Table1[[#This Row],[Name of Employee]])</f>
        <v>Y</v>
      </c>
      <c r="C241" s="29" t="str">
        <f>IF(IF(Master!T241="","",Master!T241)=0,"",IF(Master!T241="","",Master!T241))</f>
        <v/>
      </c>
      <c r="D241" s="17"/>
      <c r="E241" s="17">
        <v>50000</v>
      </c>
      <c r="F241" s="17"/>
      <c r="G241" s="17"/>
      <c r="H241" s="29">
        <f t="shared" si="72"/>
        <v>-50000</v>
      </c>
      <c r="I241" s="17"/>
      <c r="J241" s="42" t="str">
        <f t="shared" si="73"/>
        <v/>
      </c>
      <c r="K241" s="17"/>
      <c r="L241" s="17"/>
      <c r="M241" s="29">
        <f t="shared" si="74"/>
        <v>-50000</v>
      </c>
      <c r="N241" s="29">
        <f t="shared" si="75"/>
        <v>0</v>
      </c>
      <c r="O241" s="29">
        <f t="shared" si="76"/>
        <v>0</v>
      </c>
      <c r="P241" s="29">
        <f t="shared" si="77"/>
        <v>0</v>
      </c>
      <c r="Q241" s="29">
        <f t="shared" si="78"/>
        <v>0</v>
      </c>
      <c r="R241" s="19"/>
      <c r="S241" s="26"/>
      <c r="T241" s="26">
        <f t="shared" si="79"/>
        <v>0</v>
      </c>
      <c r="U241" s="26">
        <f t="shared" si="80"/>
        <v>0</v>
      </c>
      <c r="V241" s="26">
        <f>Master!S241</f>
        <v>0</v>
      </c>
      <c r="W241" s="26">
        <f t="shared" si="81"/>
        <v>0</v>
      </c>
      <c r="X241" s="26">
        <f t="shared" si="82"/>
        <v>0</v>
      </c>
      <c r="Y241" s="26">
        <f t="shared" si="83"/>
        <v>0</v>
      </c>
      <c r="Z241" s="26">
        <f t="shared" si="84"/>
        <v>0</v>
      </c>
      <c r="AA241" s="26">
        <f t="shared" si="85"/>
        <v>0</v>
      </c>
      <c r="AB241" s="26">
        <f t="shared" si="86"/>
        <v>0</v>
      </c>
      <c r="AC241" s="26">
        <f t="shared" si="87"/>
        <v>0</v>
      </c>
      <c r="AD241" s="26">
        <f t="shared" si="88"/>
        <v>0</v>
      </c>
      <c r="AE241" s="26">
        <f t="shared" si="89"/>
        <v>0</v>
      </c>
      <c r="AF241" s="26">
        <f t="shared" si="90"/>
        <v>0</v>
      </c>
      <c r="AG241" s="26">
        <f t="shared" si="91"/>
        <v>0</v>
      </c>
      <c r="AH241" s="26">
        <f t="shared" si="92"/>
        <v>0</v>
      </c>
      <c r="AI241" s="26"/>
      <c r="AJ241" s="1">
        <f t="shared" si="93"/>
        <v>0</v>
      </c>
      <c r="AK241" s="1">
        <f t="shared" si="94"/>
        <v>0</v>
      </c>
      <c r="AL241" s="1">
        <f t="shared" si="95"/>
        <v>0</v>
      </c>
    </row>
    <row r="242" spans="1:38" ht="20.100000000000001" customHeight="1" x14ac:dyDescent="0.25">
      <c r="A242" s="29">
        <f>IF(Table1[[#This Row],[Sr.No.]]="","",Table1[[#This Row],[Sr.No.]])</f>
        <v>237</v>
      </c>
      <c r="B242" s="30" t="str">
        <f>IF(Table1[[#This Row],[Name of Employee]]="","",Table1[[#This Row],[Name of Employee]])</f>
        <v>Z</v>
      </c>
      <c r="C242" s="29" t="str">
        <f>IF(IF(Master!T242="","",Master!T242)=0,"",IF(Master!T242="","",Master!T242))</f>
        <v/>
      </c>
      <c r="D242" s="17"/>
      <c r="E242" s="17">
        <v>50000</v>
      </c>
      <c r="F242" s="17"/>
      <c r="G242" s="17"/>
      <c r="H242" s="29">
        <f t="shared" si="72"/>
        <v>-50000</v>
      </c>
      <c r="I242" s="17"/>
      <c r="J242" s="42" t="str">
        <f t="shared" si="73"/>
        <v/>
      </c>
      <c r="K242" s="17"/>
      <c r="L242" s="17"/>
      <c r="M242" s="29">
        <f t="shared" si="74"/>
        <v>-50000</v>
      </c>
      <c r="N242" s="29">
        <f t="shared" si="75"/>
        <v>0</v>
      </c>
      <c r="O242" s="29">
        <f t="shared" si="76"/>
        <v>0</v>
      </c>
      <c r="P242" s="29">
        <f t="shared" si="77"/>
        <v>0</v>
      </c>
      <c r="Q242" s="29">
        <f t="shared" si="78"/>
        <v>0</v>
      </c>
      <c r="R242" s="19"/>
      <c r="S242" s="26"/>
      <c r="T242" s="26">
        <f t="shared" si="79"/>
        <v>0</v>
      </c>
      <c r="U242" s="26">
        <f t="shared" si="80"/>
        <v>0</v>
      </c>
      <c r="V242" s="26">
        <f>Master!S242</f>
        <v>0</v>
      </c>
      <c r="W242" s="26">
        <f t="shared" si="81"/>
        <v>0</v>
      </c>
      <c r="X242" s="26">
        <f t="shared" si="82"/>
        <v>0</v>
      </c>
      <c r="Y242" s="26">
        <f t="shared" si="83"/>
        <v>0</v>
      </c>
      <c r="Z242" s="26">
        <f t="shared" si="84"/>
        <v>0</v>
      </c>
      <c r="AA242" s="26">
        <f t="shared" si="85"/>
        <v>0</v>
      </c>
      <c r="AB242" s="26">
        <f t="shared" si="86"/>
        <v>0</v>
      </c>
      <c r="AC242" s="26">
        <f t="shared" si="87"/>
        <v>0</v>
      </c>
      <c r="AD242" s="26">
        <f t="shared" si="88"/>
        <v>0</v>
      </c>
      <c r="AE242" s="26">
        <f t="shared" si="89"/>
        <v>0</v>
      </c>
      <c r="AF242" s="26">
        <f t="shared" si="90"/>
        <v>0</v>
      </c>
      <c r="AG242" s="26">
        <f t="shared" si="91"/>
        <v>0</v>
      </c>
      <c r="AH242" s="26">
        <f t="shared" si="92"/>
        <v>0</v>
      </c>
      <c r="AI242" s="26"/>
      <c r="AJ242" s="1">
        <f t="shared" si="93"/>
        <v>0</v>
      </c>
      <c r="AK242" s="1">
        <f t="shared" si="94"/>
        <v>0</v>
      </c>
      <c r="AL242" s="1">
        <f t="shared" si="95"/>
        <v>0</v>
      </c>
    </row>
    <row r="243" spans="1:38" ht="20.100000000000001" customHeight="1" x14ac:dyDescent="0.25">
      <c r="A243" s="29">
        <f>IF(Table1[[#This Row],[Sr.No.]]="","",Table1[[#This Row],[Sr.No.]])</f>
        <v>238</v>
      </c>
      <c r="B243" s="30" t="str">
        <f>IF(Table1[[#This Row],[Name of Employee]]="","",Table1[[#This Row],[Name of Employee]])</f>
        <v>A</v>
      </c>
      <c r="C243" s="29" t="str">
        <f>IF(IF(Master!T243="","",Master!T243)=0,"",IF(Master!T243="","",Master!T243))</f>
        <v/>
      </c>
      <c r="D243" s="17"/>
      <c r="E243" s="17">
        <v>50000</v>
      </c>
      <c r="F243" s="17"/>
      <c r="G243" s="17"/>
      <c r="H243" s="29">
        <f t="shared" si="72"/>
        <v>-50000</v>
      </c>
      <c r="I243" s="17"/>
      <c r="J243" s="42" t="str">
        <f t="shared" si="73"/>
        <v/>
      </c>
      <c r="K243" s="17"/>
      <c r="L243" s="17"/>
      <c r="M243" s="29">
        <f t="shared" si="74"/>
        <v>-50000</v>
      </c>
      <c r="N243" s="29">
        <f t="shared" si="75"/>
        <v>0</v>
      </c>
      <c r="O243" s="29">
        <f t="shared" si="76"/>
        <v>0</v>
      </c>
      <c r="P243" s="29">
        <f t="shared" si="77"/>
        <v>0</v>
      </c>
      <c r="Q243" s="29">
        <f t="shared" si="78"/>
        <v>0</v>
      </c>
      <c r="R243" s="19"/>
      <c r="S243" s="26"/>
      <c r="T243" s="26">
        <f t="shared" si="79"/>
        <v>0</v>
      </c>
      <c r="U243" s="26">
        <f t="shared" si="80"/>
        <v>0</v>
      </c>
      <c r="V243" s="26">
        <f>Master!S243</f>
        <v>0</v>
      </c>
      <c r="W243" s="26">
        <f t="shared" si="81"/>
        <v>0</v>
      </c>
      <c r="X243" s="26">
        <f t="shared" si="82"/>
        <v>0</v>
      </c>
      <c r="Y243" s="26">
        <f t="shared" si="83"/>
        <v>0</v>
      </c>
      <c r="Z243" s="26">
        <f t="shared" si="84"/>
        <v>0</v>
      </c>
      <c r="AA243" s="26">
        <f t="shared" si="85"/>
        <v>0</v>
      </c>
      <c r="AB243" s="26">
        <f t="shared" si="86"/>
        <v>0</v>
      </c>
      <c r="AC243" s="26">
        <f t="shared" si="87"/>
        <v>0</v>
      </c>
      <c r="AD243" s="26">
        <f t="shared" si="88"/>
        <v>0</v>
      </c>
      <c r="AE243" s="26">
        <f t="shared" si="89"/>
        <v>0</v>
      </c>
      <c r="AF243" s="26">
        <f t="shared" si="90"/>
        <v>0</v>
      </c>
      <c r="AG243" s="26">
        <f t="shared" si="91"/>
        <v>0</v>
      </c>
      <c r="AH243" s="26">
        <f t="shared" si="92"/>
        <v>0</v>
      </c>
      <c r="AI243" s="26"/>
      <c r="AJ243" s="1">
        <f t="shared" si="93"/>
        <v>0</v>
      </c>
      <c r="AK243" s="1">
        <f t="shared" si="94"/>
        <v>0</v>
      </c>
      <c r="AL243" s="1">
        <f t="shared" si="95"/>
        <v>0</v>
      </c>
    </row>
    <row r="244" spans="1:38" ht="20.100000000000001" customHeight="1" x14ac:dyDescent="0.25">
      <c r="A244" s="29">
        <f>IF(Table1[[#This Row],[Sr.No.]]="","",Table1[[#This Row],[Sr.No.]])</f>
        <v>239</v>
      </c>
      <c r="B244" s="30" t="str">
        <f>IF(Table1[[#This Row],[Name of Employee]]="","",Table1[[#This Row],[Name of Employee]])</f>
        <v>B</v>
      </c>
      <c r="C244" s="29" t="str">
        <f>IF(IF(Master!T244="","",Master!T244)=0,"",IF(Master!T244="","",Master!T244))</f>
        <v/>
      </c>
      <c r="D244" s="17"/>
      <c r="E244" s="17">
        <v>50000</v>
      </c>
      <c r="F244" s="17"/>
      <c r="G244" s="17"/>
      <c r="H244" s="29">
        <f t="shared" si="72"/>
        <v>-50000</v>
      </c>
      <c r="I244" s="17"/>
      <c r="J244" s="42" t="str">
        <f t="shared" si="73"/>
        <v/>
      </c>
      <c r="K244" s="17"/>
      <c r="L244" s="17"/>
      <c r="M244" s="29">
        <f t="shared" si="74"/>
        <v>-50000</v>
      </c>
      <c r="N244" s="29">
        <f t="shared" si="75"/>
        <v>0</v>
      </c>
      <c r="O244" s="29">
        <f t="shared" si="76"/>
        <v>0</v>
      </c>
      <c r="P244" s="29">
        <f t="shared" si="77"/>
        <v>0</v>
      </c>
      <c r="Q244" s="29">
        <f t="shared" si="78"/>
        <v>0</v>
      </c>
      <c r="R244" s="19"/>
      <c r="S244" s="26"/>
      <c r="T244" s="26">
        <f t="shared" si="79"/>
        <v>0</v>
      </c>
      <c r="U244" s="26">
        <f t="shared" si="80"/>
        <v>0</v>
      </c>
      <c r="V244" s="26">
        <f>Master!S244</f>
        <v>0</v>
      </c>
      <c r="W244" s="26">
        <f t="shared" si="81"/>
        <v>0</v>
      </c>
      <c r="X244" s="26">
        <f t="shared" si="82"/>
        <v>0</v>
      </c>
      <c r="Y244" s="26">
        <f t="shared" si="83"/>
        <v>0</v>
      </c>
      <c r="Z244" s="26">
        <f t="shared" si="84"/>
        <v>0</v>
      </c>
      <c r="AA244" s="26">
        <f t="shared" si="85"/>
        <v>0</v>
      </c>
      <c r="AB244" s="26">
        <f t="shared" si="86"/>
        <v>0</v>
      </c>
      <c r="AC244" s="26">
        <f t="shared" si="87"/>
        <v>0</v>
      </c>
      <c r="AD244" s="26">
        <f t="shared" si="88"/>
        <v>0</v>
      </c>
      <c r="AE244" s="26">
        <f t="shared" si="89"/>
        <v>0</v>
      </c>
      <c r="AF244" s="26">
        <f t="shared" si="90"/>
        <v>0</v>
      </c>
      <c r="AG244" s="26">
        <f t="shared" si="91"/>
        <v>0</v>
      </c>
      <c r="AH244" s="26">
        <f t="shared" si="92"/>
        <v>0</v>
      </c>
      <c r="AI244" s="26"/>
      <c r="AJ244" s="1">
        <f t="shared" si="93"/>
        <v>0</v>
      </c>
      <c r="AK244" s="1">
        <f t="shared" si="94"/>
        <v>0</v>
      </c>
      <c r="AL244" s="1">
        <f t="shared" si="95"/>
        <v>0</v>
      </c>
    </row>
    <row r="245" spans="1:38" ht="20.100000000000001" customHeight="1" x14ac:dyDescent="0.25">
      <c r="A245" s="29">
        <f>IF(Table1[[#This Row],[Sr.No.]]="","",Table1[[#This Row],[Sr.No.]])</f>
        <v>240</v>
      </c>
      <c r="B245" s="30" t="str">
        <f>IF(Table1[[#This Row],[Name of Employee]]="","",Table1[[#This Row],[Name of Employee]])</f>
        <v>C</v>
      </c>
      <c r="C245" s="29" t="str">
        <f>IF(IF(Master!T245="","",Master!T245)=0,"",IF(Master!T245="","",Master!T245))</f>
        <v/>
      </c>
      <c r="D245" s="17"/>
      <c r="E245" s="17">
        <v>50000</v>
      </c>
      <c r="F245" s="17"/>
      <c r="G245" s="17"/>
      <c r="H245" s="29">
        <f t="shared" si="72"/>
        <v>-50000</v>
      </c>
      <c r="I245" s="17"/>
      <c r="J245" s="42" t="str">
        <f t="shared" si="73"/>
        <v/>
      </c>
      <c r="K245" s="17"/>
      <c r="L245" s="17"/>
      <c r="M245" s="29">
        <f t="shared" si="74"/>
        <v>-50000</v>
      </c>
      <c r="N245" s="29">
        <f t="shared" si="75"/>
        <v>0</v>
      </c>
      <c r="O245" s="29">
        <f t="shared" si="76"/>
        <v>0</v>
      </c>
      <c r="P245" s="29">
        <f t="shared" si="77"/>
        <v>0</v>
      </c>
      <c r="Q245" s="29">
        <f t="shared" si="78"/>
        <v>0</v>
      </c>
      <c r="R245" s="19"/>
      <c r="S245" s="26"/>
      <c r="T245" s="26">
        <f t="shared" si="79"/>
        <v>0</v>
      </c>
      <c r="U245" s="26">
        <f t="shared" si="80"/>
        <v>0</v>
      </c>
      <c r="V245" s="26">
        <f>Master!S245</f>
        <v>0</v>
      </c>
      <c r="W245" s="26">
        <f t="shared" si="81"/>
        <v>0</v>
      </c>
      <c r="X245" s="26">
        <f t="shared" si="82"/>
        <v>0</v>
      </c>
      <c r="Y245" s="26">
        <f t="shared" si="83"/>
        <v>0</v>
      </c>
      <c r="Z245" s="26">
        <f t="shared" si="84"/>
        <v>0</v>
      </c>
      <c r="AA245" s="26">
        <f t="shared" si="85"/>
        <v>0</v>
      </c>
      <c r="AB245" s="26">
        <f t="shared" si="86"/>
        <v>0</v>
      </c>
      <c r="AC245" s="26">
        <f t="shared" si="87"/>
        <v>0</v>
      </c>
      <c r="AD245" s="26">
        <f t="shared" si="88"/>
        <v>0</v>
      </c>
      <c r="AE245" s="26">
        <f t="shared" si="89"/>
        <v>0</v>
      </c>
      <c r="AF245" s="26">
        <f t="shared" si="90"/>
        <v>0</v>
      </c>
      <c r="AG245" s="26">
        <f t="shared" si="91"/>
        <v>0</v>
      </c>
      <c r="AH245" s="26">
        <f t="shared" si="92"/>
        <v>0</v>
      </c>
      <c r="AI245" s="26"/>
      <c r="AJ245" s="1">
        <f t="shared" si="93"/>
        <v>0</v>
      </c>
      <c r="AK245" s="1">
        <f t="shared" si="94"/>
        <v>0</v>
      </c>
      <c r="AL245" s="1">
        <f t="shared" si="95"/>
        <v>0</v>
      </c>
    </row>
    <row r="246" spans="1:38" ht="20.100000000000001" customHeight="1" x14ac:dyDescent="0.25">
      <c r="A246" s="29">
        <f>IF(Table1[[#This Row],[Sr.No.]]="","",Table1[[#This Row],[Sr.No.]])</f>
        <v>241</v>
      </c>
      <c r="B246" s="30" t="str">
        <f>IF(Table1[[#This Row],[Name of Employee]]="","",Table1[[#This Row],[Name of Employee]])</f>
        <v>D</v>
      </c>
      <c r="C246" s="29" t="str">
        <f>IF(IF(Master!T246="","",Master!T246)=0,"",IF(Master!T246="","",Master!T246))</f>
        <v/>
      </c>
      <c r="D246" s="17"/>
      <c r="E246" s="17">
        <v>50000</v>
      </c>
      <c r="F246" s="17"/>
      <c r="G246" s="17"/>
      <c r="H246" s="29">
        <f t="shared" si="72"/>
        <v>-50000</v>
      </c>
      <c r="I246" s="17"/>
      <c r="J246" s="42" t="str">
        <f t="shared" si="73"/>
        <v/>
      </c>
      <c r="K246" s="17"/>
      <c r="L246" s="17"/>
      <c r="M246" s="29">
        <f t="shared" si="74"/>
        <v>-50000</v>
      </c>
      <c r="N246" s="29">
        <f t="shared" si="75"/>
        <v>0</v>
      </c>
      <c r="O246" s="29">
        <f t="shared" si="76"/>
        <v>0</v>
      </c>
      <c r="P246" s="29">
        <f t="shared" si="77"/>
        <v>0</v>
      </c>
      <c r="Q246" s="29">
        <f t="shared" si="78"/>
        <v>0</v>
      </c>
      <c r="R246" s="19"/>
      <c r="S246" s="26"/>
      <c r="T246" s="26">
        <f t="shared" si="79"/>
        <v>0</v>
      </c>
      <c r="U246" s="26">
        <f t="shared" si="80"/>
        <v>0</v>
      </c>
      <c r="V246" s="26">
        <f>Master!S246</f>
        <v>0</v>
      </c>
      <c r="W246" s="26">
        <f t="shared" si="81"/>
        <v>0</v>
      </c>
      <c r="X246" s="26">
        <f t="shared" si="82"/>
        <v>0</v>
      </c>
      <c r="Y246" s="26">
        <f t="shared" si="83"/>
        <v>0</v>
      </c>
      <c r="Z246" s="26">
        <f t="shared" si="84"/>
        <v>0</v>
      </c>
      <c r="AA246" s="26">
        <f t="shared" si="85"/>
        <v>0</v>
      </c>
      <c r="AB246" s="26">
        <f t="shared" si="86"/>
        <v>0</v>
      </c>
      <c r="AC246" s="26">
        <f t="shared" si="87"/>
        <v>0</v>
      </c>
      <c r="AD246" s="26">
        <f t="shared" si="88"/>
        <v>0</v>
      </c>
      <c r="AE246" s="26">
        <f t="shared" si="89"/>
        <v>0</v>
      </c>
      <c r="AF246" s="26">
        <f t="shared" si="90"/>
        <v>0</v>
      </c>
      <c r="AG246" s="26">
        <f t="shared" si="91"/>
        <v>0</v>
      </c>
      <c r="AH246" s="26">
        <f t="shared" si="92"/>
        <v>0</v>
      </c>
      <c r="AI246" s="26"/>
      <c r="AJ246" s="1">
        <f t="shared" si="93"/>
        <v>0</v>
      </c>
      <c r="AK246" s="1">
        <f t="shared" si="94"/>
        <v>0</v>
      </c>
      <c r="AL246" s="1">
        <f t="shared" si="95"/>
        <v>0</v>
      </c>
    </row>
    <row r="247" spans="1:38" ht="20.100000000000001" customHeight="1" x14ac:dyDescent="0.25">
      <c r="A247" s="29">
        <f>IF(Table1[[#This Row],[Sr.No.]]="","",Table1[[#This Row],[Sr.No.]])</f>
        <v>242</v>
      </c>
      <c r="B247" s="30" t="str">
        <f>IF(Table1[[#This Row],[Name of Employee]]="","",Table1[[#This Row],[Name of Employee]])</f>
        <v>E</v>
      </c>
      <c r="C247" s="29" t="str">
        <f>IF(IF(Master!T247="","",Master!T247)=0,"",IF(Master!T247="","",Master!T247))</f>
        <v/>
      </c>
      <c r="D247" s="17"/>
      <c r="E247" s="17">
        <v>50000</v>
      </c>
      <c r="F247" s="17"/>
      <c r="G247" s="17"/>
      <c r="H247" s="29">
        <f t="shared" si="72"/>
        <v>-50000</v>
      </c>
      <c r="I247" s="17"/>
      <c r="J247" s="42" t="str">
        <f t="shared" si="73"/>
        <v/>
      </c>
      <c r="K247" s="17"/>
      <c r="L247" s="17"/>
      <c r="M247" s="29">
        <f t="shared" si="74"/>
        <v>-50000</v>
      </c>
      <c r="N247" s="29">
        <f t="shared" si="75"/>
        <v>0</v>
      </c>
      <c r="O247" s="29">
        <f t="shared" si="76"/>
        <v>0</v>
      </c>
      <c r="P247" s="29">
        <f t="shared" si="77"/>
        <v>0</v>
      </c>
      <c r="Q247" s="29">
        <f t="shared" si="78"/>
        <v>0</v>
      </c>
      <c r="R247" s="19"/>
      <c r="S247" s="26"/>
      <c r="T247" s="26">
        <f t="shared" si="79"/>
        <v>0</v>
      </c>
      <c r="U247" s="26">
        <f t="shared" si="80"/>
        <v>0</v>
      </c>
      <c r="V247" s="26">
        <f>Master!S247</f>
        <v>0</v>
      </c>
      <c r="W247" s="26">
        <f t="shared" si="81"/>
        <v>0</v>
      </c>
      <c r="X247" s="26">
        <f t="shared" si="82"/>
        <v>0</v>
      </c>
      <c r="Y247" s="26">
        <f t="shared" si="83"/>
        <v>0</v>
      </c>
      <c r="Z247" s="26">
        <f t="shared" si="84"/>
        <v>0</v>
      </c>
      <c r="AA247" s="26">
        <f t="shared" si="85"/>
        <v>0</v>
      </c>
      <c r="AB247" s="26">
        <f t="shared" si="86"/>
        <v>0</v>
      </c>
      <c r="AC247" s="26">
        <f t="shared" si="87"/>
        <v>0</v>
      </c>
      <c r="AD247" s="26">
        <f t="shared" si="88"/>
        <v>0</v>
      </c>
      <c r="AE247" s="26">
        <f t="shared" si="89"/>
        <v>0</v>
      </c>
      <c r="AF247" s="26">
        <f t="shared" si="90"/>
        <v>0</v>
      </c>
      <c r="AG247" s="26">
        <f t="shared" si="91"/>
        <v>0</v>
      </c>
      <c r="AH247" s="26">
        <f t="shared" si="92"/>
        <v>0</v>
      </c>
      <c r="AI247" s="26"/>
      <c r="AJ247" s="1">
        <f t="shared" si="93"/>
        <v>0</v>
      </c>
      <c r="AK247" s="1">
        <f t="shared" si="94"/>
        <v>0</v>
      </c>
      <c r="AL247" s="1">
        <f t="shared" si="95"/>
        <v>0</v>
      </c>
    </row>
    <row r="248" spans="1:38" ht="20.100000000000001" customHeight="1" x14ac:dyDescent="0.25">
      <c r="A248" s="29">
        <f>IF(Table1[[#This Row],[Sr.No.]]="","",Table1[[#This Row],[Sr.No.]])</f>
        <v>243</v>
      </c>
      <c r="B248" s="30" t="str">
        <f>IF(Table1[[#This Row],[Name of Employee]]="","",Table1[[#This Row],[Name of Employee]])</f>
        <v>F</v>
      </c>
      <c r="C248" s="29" t="str">
        <f>IF(IF(Master!T248="","",Master!T248)=0,"",IF(Master!T248="","",Master!T248))</f>
        <v/>
      </c>
      <c r="D248" s="17"/>
      <c r="E248" s="17">
        <v>50000</v>
      </c>
      <c r="F248" s="17"/>
      <c r="G248" s="17"/>
      <c r="H248" s="29">
        <f t="shared" si="72"/>
        <v>-50000</v>
      </c>
      <c r="I248" s="17"/>
      <c r="J248" s="42" t="str">
        <f t="shared" si="73"/>
        <v/>
      </c>
      <c r="K248" s="17"/>
      <c r="L248" s="17"/>
      <c r="M248" s="29">
        <f t="shared" si="74"/>
        <v>-50000</v>
      </c>
      <c r="N248" s="29">
        <f t="shared" si="75"/>
        <v>0</v>
      </c>
      <c r="O248" s="29">
        <f t="shared" si="76"/>
        <v>0</v>
      </c>
      <c r="P248" s="29">
        <f t="shared" si="77"/>
        <v>0</v>
      </c>
      <c r="Q248" s="29">
        <f t="shared" si="78"/>
        <v>0</v>
      </c>
      <c r="R248" s="19"/>
      <c r="S248" s="26"/>
      <c r="T248" s="26">
        <f t="shared" si="79"/>
        <v>0</v>
      </c>
      <c r="U248" s="26">
        <f t="shared" si="80"/>
        <v>0</v>
      </c>
      <c r="V248" s="26">
        <f>Master!S248</f>
        <v>0</v>
      </c>
      <c r="W248" s="26">
        <f t="shared" si="81"/>
        <v>0</v>
      </c>
      <c r="X248" s="26">
        <f t="shared" si="82"/>
        <v>0</v>
      </c>
      <c r="Y248" s="26">
        <f t="shared" si="83"/>
        <v>0</v>
      </c>
      <c r="Z248" s="26">
        <f t="shared" si="84"/>
        <v>0</v>
      </c>
      <c r="AA248" s="26">
        <f t="shared" si="85"/>
        <v>0</v>
      </c>
      <c r="AB248" s="26">
        <f t="shared" si="86"/>
        <v>0</v>
      </c>
      <c r="AC248" s="26">
        <f t="shared" si="87"/>
        <v>0</v>
      </c>
      <c r="AD248" s="26">
        <f t="shared" si="88"/>
        <v>0</v>
      </c>
      <c r="AE248" s="26">
        <f t="shared" si="89"/>
        <v>0</v>
      </c>
      <c r="AF248" s="26">
        <f t="shared" si="90"/>
        <v>0</v>
      </c>
      <c r="AG248" s="26">
        <f t="shared" si="91"/>
        <v>0</v>
      </c>
      <c r="AH248" s="26">
        <f t="shared" si="92"/>
        <v>0</v>
      </c>
      <c r="AI248" s="26"/>
      <c r="AJ248" s="1">
        <f t="shared" si="93"/>
        <v>0</v>
      </c>
      <c r="AK248" s="1">
        <f t="shared" si="94"/>
        <v>0</v>
      </c>
      <c r="AL248" s="1">
        <f t="shared" si="95"/>
        <v>0</v>
      </c>
    </row>
    <row r="249" spans="1:38" ht="20.100000000000001" customHeight="1" x14ac:dyDescent="0.25">
      <c r="A249" s="29">
        <f>IF(Table1[[#This Row],[Sr.No.]]="","",Table1[[#This Row],[Sr.No.]])</f>
        <v>244</v>
      </c>
      <c r="B249" s="30" t="str">
        <f>IF(Table1[[#This Row],[Name of Employee]]="","",Table1[[#This Row],[Name of Employee]])</f>
        <v>G</v>
      </c>
      <c r="C249" s="29" t="str">
        <f>IF(IF(Master!T249="","",Master!T249)=0,"",IF(Master!T249="","",Master!T249))</f>
        <v/>
      </c>
      <c r="D249" s="17"/>
      <c r="E249" s="17">
        <v>50000</v>
      </c>
      <c r="F249" s="17"/>
      <c r="G249" s="17"/>
      <c r="H249" s="29">
        <f t="shared" si="72"/>
        <v>-50000</v>
      </c>
      <c r="I249" s="17"/>
      <c r="J249" s="42" t="str">
        <f t="shared" si="73"/>
        <v/>
      </c>
      <c r="K249" s="17"/>
      <c r="L249" s="17"/>
      <c r="M249" s="29">
        <f t="shared" si="74"/>
        <v>-50000</v>
      </c>
      <c r="N249" s="29">
        <f t="shared" si="75"/>
        <v>0</v>
      </c>
      <c r="O249" s="29">
        <f t="shared" si="76"/>
        <v>0</v>
      </c>
      <c r="P249" s="29">
        <f t="shared" si="77"/>
        <v>0</v>
      </c>
      <c r="Q249" s="29">
        <f t="shared" si="78"/>
        <v>0</v>
      </c>
      <c r="R249" s="19"/>
      <c r="S249" s="26"/>
      <c r="T249" s="26">
        <f t="shared" si="79"/>
        <v>0</v>
      </c>
      <c r="U249" s="26">
        <f t="shared" si="80"/>
        <v>0</v>
      </c>
      <c r="V249" s="26">
        <f>Master!S249</f>
        <v>0</v>
      </c>
      <c r="W249" s="26">
        <f t="shared" si="81"/>
        <v>0</v>
      </c>
      <c r="X249" s="26">
        <f t="shared" si="82"/>
        <v>0</v>
      </c>
      <c r="Y249" s="26">
        <f t="shared" si="83"/>
        <v>0</v>
      </c>
      <c r="Z249" s="26">
        <f t="shared" si="84"/>
        <v>0</v>
      </c>
      <c r="AA249" s="26">
        <f t="shared" si="85"/>
        <v>0</v>
      </c>
      <c r="AB249" s="26">
        <f t="shared" si="86"/>
        <v>0</v>
      </c>
      <c r="AC249" s="26">
        <f t="shared" si="87"/>
        <v>0</v>
      </c>
      <c r="AD249" s="26">
        <f t="shared" si="88"/>
        <v>0</v>
      </c>
      <c r="AE249" s="26">
        <f t="shared" si="89"/>
        <v>0</v>
      </c>
      <c r="AF249" s="26">
        <f t="shared" si="90"/>
        <v>0</v>
      </c>
      <c r="AG249" s="26">
        <f t="shared" si="91"/>
        <v>0</v>
      </c>
      <c r="AH249" s="26">
        <f t="shared" si="92"/>
        <v>0</v>
      </c>
      <c r="AI249" s="26"/>
      <c r="AJ249" s="1">
        <f t="shared" si="93"/>
        <v>0</v>
      </c>
      <c r="AK249" s="1">
        <f t="shared" si="94"/>
        <v>0</v>
      </c>
      <c r="AL249" s="1">
        <f t="shared" si="95"/>
        <v>0</v>
      </c>
    </row>
    <row r="250" spans="1:38" ht="20.100000000000001" customHeight="1" x14ac:dyDescent="0.25">
      <c r="A250" s="29">
        <f>IF(Table1[[#This Row],[Sr.No.]]="","",Table1[[#This Row],[Sr.No.]])</f>
        <v>245</v>
      </c>
      <c r="B250" s="30" t="str">
        <f>IF(Table1[[#This Row],[Name of Employee]]="","",Table1[[#This Row],[Name of Employee]])</f>
        <v>H</v>
      </c>
      <c r="C250" s="29" t="str">
        <f>IF(IF(Master!T250="","",Master!T250)=0,"",IF(Master!T250="","",Master!T250))</f>
        <v/>
      </c>
      <c r="D250" s="17"/>
      <c r="E250" s="17">
        <v>50000</v>
      </c>
      <c r="F250" s="17"/>
      <c r="G250" s="17"/>
      <c r="H250" s="29">
        <f t="shared" si="72"/>
        <v>-50000</v>
      </c>
      <c r="I250" s="17"/>
      <c r="J250" s="42" t="str">
        <f t="shared" si="73"/>
        <v/>
      </c>
      <c r="K250" s="17"/>
      <c r="L250" s="17"/>
      <c r="M250" s="29">
        <f t="shared" si="74"/>
        <v>-50000</v>
      </c>
      <c r="N250" s="29">
        <f t="shared" si="75"/>
        <v>0</v>
      </c>
      <c r="O250" s="29">
        <f t="shared" si="76"/>
        <v>0</v>
      </c>
      <c r="P250" s="29">
        <f t="shared" si="77"/>
        <v>0</v>
      </c>
      <c r="Q250" s="29">
        <f t="shared" si="78"/>
        <v>0</v>
      </c>
      <c r="R250" s="19"/>
      <c r="S250" s="26"/>
      <c r="T250" s="26">
        <f t="shared" si="79"/>
        <v>0</v>
      </c>
      <c r="U250" s="26">
        <f t="shared" si="80"/>
        <v>0</v>
      </c>
      <c r="V250" s="26">
        <f>Master!S250</f>
        <v>0</v>
      </c>
      <c r="W250" s="26">
        <f t="shared" si="81"/>
        <v>0</v>
      </c>
      <c r="X250" s="26">
        <f t="shared" si="82"/>
        <v>0</v>
      </c>
      <c r="Y250" s="26">
        <f t="shared" si="83"/>
        <v>0</v>
      </c>
      <c r="Z250" s="26">
        <f t="shared" si="84"/>
        <v>0</v>
      </c>
      <c r="AA250" s="26">
        <f t="shared" si="85"/>
        <v>0</v>
      </c>
      <c r="AB250" s="26">
        <f t="shared" si="86"/>
        <v>0</v>
      </c>
      <c r="AC250" s="26">
        <f t="shared" si="87"/>
        <v>0</v>
      </c>
      <c r="AD250" s="26">
        <f t="shared" si="88"/>
        <v>0</v>
      </c>
      <c r="AE250" s="26">
        <f t="shared" si="89"/>
        <v>0</v>
      </c>
      <c r="AF250" s="26">
        <f t="shared" si="90"/>
        <v>0</v>
      </c>
      <c r="AG250" s="26">
        <f t="shared" si="91"/>
        <v>0</v>
      </c>
      <c r="AH250" s="26">
        <f t="shared" si="92"/>
        <v>0</v>
      </c>
      <c r="AI250" s="26"/>
      <c r="AJ250" s="1">
        <f t="shared" si="93"/>
        <v>0</v>
      </c>
      <c r="AK250" s="1">
        <f t="shared" si="94"/>
        <v>0</v>
      </c>
      <c r="AL250" s="1">
        <f t="shared" si="95"/>
        <v>0</v>
      </c>
    </row>
    <row r="251" spans="1:38" ht="20.100000000000001" customHeight="1" x14ac:dyDescent="0.25">
      <c r="A251" s="29">
        <f>IF(Table1[[#This Row],[Sr.No.]]="","",Table1[[#This Row],[Sr.No.]])</f>
        <v>246</v>
      </c>
      <c r="B251" s="30" t="str">
        <f>IF(Table1[[#This Row],[Name of Employee]]="","",Table1[[#This Row],[Name of Employee]])</f>
        <v>I</v>
      </c>
      <c r="C251" s="29" t="str">
        <f>IF(IF(Master!T251="","",Master!T251)=0,"",IF(Master!T251="","",Master!T251))</f>
        <v/>
      </c>
      <c r="D251" s="17"/>
      <c r="E251" s="17">
        <v>50000</v>
      </c>
      <c r="F251" s="17"/>
      <c r="G251" s="17"/>
      <c r="H251" s="29">
        <f t="shared" si="72"/>
        <v>-50000</v>
      </c>
      <c r="I251" s="17"/>
      <c r="J251" s="42" t="str">
        <f t="shared" si="73"/>
        <v/>
      </c>
      <c r="K251" s="17"/>
      <c r="L251" s="17"/>
      <c r="M251" s="29">
        <f t="shared" si="74"/>
        <v>-50000</v>
      </c>
      <c r="N251" s="29">
        <f t="shared" si="75"/>
        <v>0</v>
      </c>
      <c r="O251" s="29">
        <f t="shared" si="76"/>
        <v>0</v>
      </c>
      <c r="P251" s="29">
        <f t="shared" si="77"/>
        <v>0</v>
      </c>
      <c r="Q251" s="29">
        <f t="shared" si="78"/>
        <v>0</v>
      </c>
      <c r="R251" s="19"/>
      <c r="S251" s="26"/>
      <c r="T251" s="26">
        <f t="shared" si="79"/>
        <v>0</v>
      </c>
      <c r="U251" s="26">
        <f t="shared" si="80"/>
        <v>0</v>
      </c>
      <c r="V251" s="26">
        <f>Master!S251</f>
        <v>0</v>
      </c>
      <c r="W251" s="26">
        <f t="shared" si="81"/>
        <v>0</v>
      </c>
      <c r="X251" s="26">
        <f t="shared" si="82"/>
        <v>0</v>
      </c>
      <c r="Y251" s="26">
        <f t="shared" si="83"/>
        <v>0</v>
      </c>
      <c r="Z251" s="26">
        <f t="shared" si="84"/>
        <v>0</v>
      </c>
      <c r="AA251" s="26">
        <f t="shared" si="85"/>
        <v>0</v>
      </c>
      <c r="AB251" s="26">
        <f t="shared" si="86"/>
        <v>0</v>
      </c>
      <c r="AC251" s="26">
        <f t="shared" si="87"/>
        <v>0</v>
      </c>
      <c r="AD251" s="26">
        <f t="shared" si="88"/>
        <v>0</v>
      </c>
      <c r="AE251" s="26">
        <f t="shared" si="89"/>
        <v>0</v>
      </c>
      <c r="AF251" s="26">
        <f t="shared" si="90"/>
        <v>0</v>
      </c>
      <c r="AG251" s="26">
        <f t="shared" si="91"/>
        <v>0</v>
      </c>
      <c r="AH251" s="26">
        <f t="shared" si="92"/>
        <v>0</v>
      </c>
      <c r="AI251" s="26"/>
      <c r="AJ251" s="1">
        <f t="shared" si="93"/>
        <v>0</v>
      </c>
      <c r="AK251" s="1">
        <f t="shared" si="94"/>
        <v>0</v>
      </c>
      <c r="AL251" s="1">
        <f t="shared" si="95"/>
        <v>0</v>
      </c>
    </row>
    <row r="252" spans="1:38" ht="20.100000000000001" customHeight="1" x14ac:dyDescent="0.25">
      <c r="A252" s="29">
        <f>IF(Table1[[#This Row],[Sr.No.]]="","",Table1[[#This Row],[Sr.No.]])</f>
        <v>247</v>
      </c>
      <c r="B252" s="30" t="str">
        <f>IF(Table1[[#This Row],[Name of Employee]]="","",Table1[[#This Row],[Name of Employee]])</f>
        <v>J</v>
      </c>
      <c r="C252" s="29" t="str">
        <f>IF(IF(Master!T252="","",Master!T252)=0,"",IF(Master!T252="","",Master!T252))</f>
        <v/>
      </c>
      <c r="D252" s="17"/>
      <c r="E252" s="17">
        <v>50000</v>
      </c>
      <c r="F252" s="17"/>
      <c r="G252" s="17"/>
      <c r="H252" s="29">
        <f t="shared" si="72"/>
        <v>-50000</v>
      </c>
      <c r="I252" s="17"/>
      <c r="J252" s="42" t="str">
        <f t="shared" si="73"/>
        <v/>
      </c>
      <c r="K252" s="17"/>
      <c r="L252" s="17"/>
      <c r="M252" s="29">
        <f t="shared" si="74"/>
        <v>-50000</v>
      </c>
      <c r="N252" s="29">
        <f t="shared" si="75"/>
        <v>0</v>
      </c>
      <c r="O252" s="29">
        <f t="shared" si="76"/>
        <v>0</v>
      </c>
      <c r="P252" s="29">
        <f t="shared" si="77"/>
        <v>0</v>
      </c>
      <c r="Q252" s="29">
        <f t="shared" si="78"/>
        <v>0</v>
      </c>
      <c r="R252" s="19"/>
      <c r="S252" s="26"/>
      <c r="T252" s="26">
        <f t="shared" si="79"/>
        <v>0</v>
      </c>
      <c r="U252" s="26">
        <f t="shared" si="80"/>
        <v>0</v>
      </c>
      <c r="V252" s="26">
        <f>Master!S252</f>
        <v>0</v>
      </c>
      <c r="W252" s="26">
        <f t="shared" si="81"/>
        <v>0</v>
      </c>
      <c r="X252" s="26">
        <f t="shared" si="82"/>
        <v>0</v>
      </c>
      <c r="Y252" s="26">
        <f t="shared" si="83"/>
        <v>0</v>
      </c>
      <c r="Z252" s="26">
        <f t="shared" si="84"/>
        <v>0</v>
      </c>
      <c r="AA252" s="26">
        <f t="shared" si="85"/>
        <v>0</v>
      </c>
      <c r="AB252" s="26">
        <f t="shared" si="86"/>
        <v>0</v>
      </c>
      <c r="AC252" s="26">
        <f t="shared" si="87"/>
        <v>0</v>
      </c>
      <c r="AD252" s="26">
        <f t="shared" si="88"/>
        <v>0</v>
      </c>
      <c r="AE252" s="26">
        <f t="shared" si="89"/>
        <v>0</v>
      </c>
      <c r="AF252" s="26">
        <f t="shared" si="90"/>
        <v>0</v>
      </c>
      <c r="AG252" s="26">
        <f t="shared" si="91"/>
        <v>0</v>
      </c>
      <c r="AH252" s="26">
        <f t="shared" si="92"/>
        <v>0</v>
      </c>
      <c r="AI252" s="26"/>
      <c r="AJ252" s="1">
        <f t="shared" si="93"/>
        <v>0</v>
      </c>
      <c r="AK252" s="1">
        <f t="shared" si="94"/>
        <v>0</v>
      </c>
      <c r="AL252" s="1">
        <f t="shared" si="95"/>
        <v>0</v>
      </c>
    </row>
    <row r="253" spans="1:38" ht="20.100000000000001" customHeight="1" x14ac:dyDescent="0.25">
      <c r="A253" s="29">
        <f>IF(Table1[[#This Row],[Sr.No.]]="","",Table1[[#This Row],[Sr.No.]])</f>
        <v>248</v>
      </c>
      <c r="B253" s="30" t="str">
        <f>IF(Table1[[#This Row],[Name of Employee]]="","",Table1[[#This Row],[Name of Employee]])</f>
        <v>K</v>
      </c>
      <c r="C253" s="29" t="str">
        <f>IF(IF(Master!T253="","",Master!T253)=0,"",IF(Master!T253="","",Master!T253))</f>
        <v/>
      </c>
      <c r="D253" s="17"/>
      <c r="E253" s="17">
        <v>50000</v>
      </c>
      <c r="F253" s="17"/>
      <c r="G253" s="17"/>
      <c r="H253" s="29">
        <f t="shared" si="72"/>
        <v>-50000</v>
      </c>
      <c r="I253" s="17"/>
      <c r="J253" s="42" t="str">
        <f t="shared" si="73"/>
        <v/>
      </c>
      <c r="K253" s="17"/>
      <c r="L253" s="17"/>
      <c r="M253" s="29">
        <f t="shared" si="74"/>
        <v>-50000</v>
      </c>
      <c r="N253" s="29">
        <f t="shared" si="75"/>
        <v>0</v>
      </c>
      <c r="O253" s="29">
        <f t="shared" si="76"/>
        <v>0</v>
      </c>
      <c r="P253" s="29">
        <f t="shared" si="77"/>
        <v>0</v>
      </c>
      <c r="Q253" s="29">
        <f t="shared" si="78"/>
        <v>0</v>
      </c>
      <c r="R253" s="19"/>
      <c r="S253" s="26"/>
      <c r="T253" s="26">
        <f t="shared" si="79"/>
        <v>0</v>
      </c>
      <c r="U253" s="26">
        <f t="shared" si="80"/>
        <v>0</v>
      </c>
      <c r="V253" s="26">
        <f>Master!S253</f>
        <v>0</v>
      </c>
      <c r="W253" s="26">
        <f t="shared" si="81"/>
        <v>0</v>
      </c>
      <c r="X253" s="26">
        <f t="shared" si="82"/>
        <v>0</v>
      </c>
      <c r="Y253" s="26">
        <f t="shared" si="83"/>
        <v>0</v>
      </c>
      <c r="Z253" s="26">
        <f t="shared" si="84"/>
        <v>0</v>
      </c>
      <c r="AA253" s="26">
        <f t="shared" si="85"/>
        <v>0</v>
      </c>
      <c r="AB253" s="26">
        <f t="shared" si="86"/>
        <v>0</v>
      </c>
      <c r="AC253" s="26">
        <f t="shared" si="87"/>
        <v>0</v>
      </c>
      <c r="AD253" s="26">
        <f t="shared" si="88"/>
        <v>0</v>
      </c>
      <c r="AE253" s="26">
        <f t="shared" si="89"/>
        <v>0</v>
      </c>
      <c r="AF253" s="26">
        <f t="shared" si="90"/>
        <v>0</v>
      </c>
      <c r="AG253" s="26">
        <f t="shared" si="91"/>
        <v>0</v>
      </c>
      <c r="AH253" s="26">
        <f t="shared" si="92"/>
        <v>0</v>
      </c>
      <c r="AI253" s="26"/>
      <c r="AJ253" s="1">
        <f t="shared" si="93"/>
        <v>0</v>
      </c>
      <c r="AK253" s="1">
        <f t="shared" si="94"/>
        <v>0</v>
      </c>
      <c r="AL253" s="1">
        <f t="shared" si="95"/>
        <v>0</v>
      </c>
    </row>
    <row r="254" spans="1:38" ht="20.100000000000001" customHeight="1" x14ac:dyDescent="0.25">
      <c r="A254" s="29">
        <f>IF(Table1[[#This Row],[Sr.No.]]="","",Table1[[#This Row],[Sr.No.]])</f>
        <v>249</v>
      </c>
      <c r="B254" s="30" t="str">
        <f>IF(Table1[[#This Row],[Name of Employee]]="","",Table1[[#This Row],[Name of Employee]])</f>
        <v>L</v>
      </c>
      <c r="C254" s="29" t="str">
        <f>IF(IF(Master!T254="","",Master!T254)=0,"",IF(Master!T254="","",Master!T254))</f>
        <v/>
      </c>
      <c r="D254" s="17"/>
      <c r="E254" s="17">
        <v>50000</v>
      </c>
      <c r="F254" s="17"/>
      <c r="G254" s="17"/>
      <c r="H254" s="29">
        <f t="shared" si="72"/>
        <v>-50000</v>
      </c>
      <c r="I254" s="17"/>
      <c r="J254" s="42" t="str">
        <f t="shared" si="73"/>
        <v/>
      </c>
      <c r="K254" s="17"/>
      <c r="L254" s="17"/>
      <c r="M254" s="29">
        <f t="shared" si="74"/>
        <v>-50000</v>
      </c>
      <c r="N254" s="29">
        <f t="shared" si="75"/>
        <v>0</v>
      </c>
      <c r="O254" s="29">
        <f t="shared" si="76"/>
        <v>0</v>
      </c>
      <c r="P254" s="29">
        <f t="shared" si="77"/>
        <v>0</v>
      </c>
      <c r="Q254" s="29">
        <f t="shared" si="78"/>
        <v>0</v>
      </c>
      <c r="R254" s="19"/>
      <c r="S254" s="26"/>
      <c r="T254" s="26">
        <f t="shared" si="79"/>
        <v>0</v>
      </c>
      <c r="U254" s="26">
        <f t="shared" si="80"/>
        <v>0</v>
      </c>
      <c r="V254" s="26">
        <f>Master!S254</f>
        <v>0</v>
      </c>
      <c r="W254" s="26">
        <f t="shared" si="81"/>
        <v>0</v>
      </c>
      <c r="X254" s="26">
        <f t="shared" si="82"/>
        <v>0</v>
      </c>
      <c r="Y254" s="26">
        <f t="shared" si="83"/>
        <v>0</v>
      </c>
      <c r="Z254" s="26">
        <f t="shared" si="84"/>
        <v>0</v>
      </c>
      <c r="AA254" s="26">
        <f t="shared" si="85"/>
        <v>0</v>
      </c>
      <c r="AB254" s="26">
        <f t="shared" si="86"/>
        <v>0</v>
      </c>
      <c r="AC254" s="26">
        <f t="shared" si="87"/>
        <v>0</v>
      </c>
      <c r="AD254" s="26">
        <f t="shared" si="88"/>
        <v>0</v>
      </c>
      <c r="AE254" s="26">
        <f t="shared" si="89"/>
        <v>0</v>
      </c>
      <c r="AF254" s="26">
        <f t="shared" si="90"/>
        <v>0</v>
      </c>
      <c r="AG254" s="26">
        <f t="shared" si="91"/>
        <v>0</v>
      </c>
      <c r="AH254" s="26">
        <f t="shared" si="92"/>
        <v>0</v>
      </c>
      <c r="AI254" s="26"/>
      <c r="AJ254" s="1">
        <f t="shared" si="93"/>
        <v>0</v>
      </c>
      <c r="AK254" s="1">
        <f t="shared" si="94"/>
        <v>0</v>
      </c>
      <c r="AL254" s="1">
        <f t="shared" si="95"/>
        <v>0</v>
      </c>
    </row>
    <row r="255" spans="1:38" ht="20.100000000000001" customHeight="1" x14ac:dyDescent="0.25">
      <c r="A255" s="29">
        <f>IF(Table1[[#This Row],[Sr.No.]]="","",Table1[[#This Row],[Sr.No.]])</f>
        <v>250</v>
      </c>
      <c r="B255" s="30" t="str">
        <f>IF(Table1[[#This Row],[Name of Employee]]="","",Table1[[#This Row],[Name of Employee]])</f>
        <v>M</v>
      </c>
      <c r="C255" s="29" t="str">
        <f>IF(IF(Master!T255="","",Master!T255)=0,"",IF(Master!T255="","",Master!T255))</f>
        <v/>
      </c>
      <c r="D255" s="17"/>
      <c r="E255" s="17">
        <v>50000</v>
      </c>
      <c r="F255" s="17"/>
      <c r="G255" s="17"/>
      <c r="H255" s="29">
        <f t="shared" si="72"/>
        <v>-50000</v>
      </c>
      <c r="I255" s="17"/>
      <c r="J255" s="42" t="str">
        <f t="shared" si="73"/>
        <v/>
      </c>
      <c r="K255" s="17"/>
      <c r="L255" s="17"/>
      <c r="M255" s="29">
        <f t="shared" si="74"/>
        <v>-50000</v>
      </c>
      <c r="N255" s="29">
        <f t="shared" si="75"/>
        <v>0</v>
      </c>
      <c r="O255" s="29">
        <f t="shared" si="76"/>
        <v>0</v>
      </c>
      <c r="P255" s="29">
        <f t="shared" si="77"/>
        <v>0</v>
      </c>
      <c r="Q255" s="29">
        <f t="shared" si="78"/>
        <v>0</v>
      </c>
      <c r="R255" s="19"/>
      <c r="S255" s="26"/>
      <c r="T255" s="26">
        <f t="shared" si="79"/>
        <v>0</v>
      </c>
      <c r="U255" s="26">
        <f t="shared" si="80"/>
        <v>0</v>
      </c>
      <c r="V255" s="26">
        <f>Master!S255</f>
        <v>0</v>
      </c>
      <c r="W255" s="26">
        <f t="shared" si="81"/>
        <v>0</v>
      </c>
      <c r="X255" s="26">
        <f t="shared" si="82"/>
        <v>0</v>
      </c>
      <c r="Y255" s="26">
        <f t="shared" si="83"/>
        <v>0</v>
      </c>
      <c r="Z255" s="26">
        <f t="shared" si="84"/>
        <v>0</v>
      </c>
      <c r="AA255" s="26">
        <f t="shared" si="85"/>
        <v>0</v>
      </c>
      <c r="AB255" s="26">
        <f t="shared" si="86"/>
        <v>0</v>
      </c>
      <c r="AC255" s="26">
        <f t="shared" si="87"/>
        <v>0</v>
      </c>
      <c r="AD255" s="26">
        <f t="shared" si="88"/>
        <v>0</v>
      </c>
      <c r="AE255" s="26">
        <f t="shared" si="89"/>
        <v>0</v>
      </c>
      <c r="AF255" s="26">
        <f t="shared" si="90"/>
        <v>0</v>
      </c>
      <c r="AG255" s="26">
        <f t="shared" si="91"/>
        <v>0</v>
      </c>
      <c r="AH255" s="26">
        <f t="shared" si="92"/>
        <v>0</v>
      </c>
      <c r="AI255" s="26"/>
      <c r="AJ255" s="1">
        <f t="shared" si="93"/>
        <v>0</v>
      </c>
      <c r="AK255" s="1">
        <f t="shared" si="94"/>
        <v>0</v>
      </c>
      <c r="AL255" s="1">
        <f t="shared" si="95"/>
        <v>0</v>
      </c>
    </row>
    <row r="256" spans="1:38" ht="20.100000000000001" customHeight="1" x14ac:dyDescent="0.25">
      <c r="A256" s="29">
        <f>IF(Table1[[#This Row],[Sr.No.]]="","",Table1[[#This Row],[Sr.No.]])</f>
        <v>251</v>
      </c>
      <c r="B256" s="30" t="str">
        <f>IF(Table1[[#This Row],[Name of Employee]]="","",Table1[[#This Row],[Name of Employee]])</f>
        <v>N</v>
      </c>
      <c r="C256" s="29" t="str">
        <f>IF(IF(Master!T256="","",Master!T256)=0,"",IF(Master!T256="","",Master!T256))</f>
        <v/>
      </c>
      <c r="D256" s="17"/>
      <c r="E256" s="17">
        <v>50000</v>
      </c>
      <c r="F256" s="17"/>
      <c r="G256" s="17"/>
      <c r="H256" s="29">
        <f t="shared" si="72"/>
        <v>-50000</v>
      </c>
      <c r="I256" s="17"/>
      <c r="J256" s="42" t="str">
        <f t="shared" si="73"/>
        <v/>
      </c>
      <c r="K256" s="17"/>
      <c r="L256" s="17"/>
      <c r="M256" s="29">
        <f t="shared" si="74"/>
        <v>-50000</v>
      </c>
      <c r="N256" s="29">
        <f t="shared" si="75"/>
        <v>0</v>
      </c>
      <c r="O256" s="29">
        <f t="shared" si="76"/>
        <v>0</v>
      </c>
      <c r="P256" s="29">
        <f t="shared" si="77"/>
        <v>0</v>
      </c>
      <c r="Q256" s="29">
        <f t="shared" si="78"/>
        <v>0</v>
      </c>
      <c r="R256" s="19"/>
      <c r="S256" s="26"/>
      <c r="T256" s="26">
        <f t="shared" si="79"/>
        <v>0</v>
      </c>
      <c r="U256" s="26">
        <f t="shared" si="80"/>
        <v>0</v>
      </c>
      <c r="V256" s="26">
        <f>Master!S256</f>
        <v>0</v>
      </c>
      <c r="W256" s="26">
        <f t="shared" si="81"/>
        <v>0</v>
      </c>
      <c r="X256" s="26">
        <f t="shared" si="82"/>
        <v>0</v>
      </c>
      <c r="Y256" s="26">
        <f t="shared" si="83"/>
        <v>0</v>
      </c>
      <c r="Z256" s="26">
        <f t="shared" si="84"/>
        <v>0</v>
      </c>
      <c r="AA256" s="26">
        <f t="shared" si="85"/>
        <v>0</v>
      </c>
      <c r="AB256" s="26">
        <f t="shared" si="86"/>
        <v>0</v>
      </c>
      <c r="AC256" s="26">
        <f t="shared" si="87"/>
        <v>0</v>
      </c>
      <c r="AD256" s="26">
        <f t="shared" si="88"/>
        <v>0</v>
      </c>
      <c r="AE256" s="26">
        <f t="shared" si="89"/>
        <v>0</v>
      </c>
      <c r="AF256" s="26">
        <f t="shared" si="90"/>
        <v>0</v>
      </c>
      <c r="AG256" s="26">
        <f t="shared" si="91"/>
        <v>0</v>
      </c>
      <c r="AH256" s="26">
        <f t="shared" si="92"/>
        <v>0</v>
      </c>
      <c r="AI256" s="26"/>
      <c r="AJ256" s="1">
        <f t="shared" si="93"/>
        <v>0</v>
      </c>
      <c r="AK256" s="1">
        <f t="shared" si="94"/>
        <v>0</v>
      </c>
      <c r="AL256" s="1">
        <f t="shared" si="95"/>
        <v>0</v>
      </c>
    </row>
    <row r="257" spans="1:38" ht="20.100000000000001" customHeight="1" x14ac:dyDescent="0.25">
      <c r="A257" s="29">
        <f>IF(Table1[[#This Row],[Sr.No.]]="","",Table1[[#This Row],[Sr.No.]])</f>
        <v>252</v>
      </c>
      <c r="B257" s="30" t="str">
        <f>IF(Table1[[#This Row],[Name of Employee]]="","",Table1[[#This Row],[Name of Employee]])</f>
        <v>O</v>
      </c>
      <c r="C257" s="29" t="str">
        <f>IF(IF(Master!T257="","",Master!T257)=0,"",IF(Master!T257="","",Master!T257))</f>
        <v/>
      </c>
      <c r="D257" s="17"/>
      <c r="E257" s="17">
        <v>50000</v>
      </c>
      <c r="F257" s="17"/>
      <c r="G257" s="17"/>
      <c r="H257" s="29">
        <f t="shared" si="72"/>
        <v>-50000</v>
      </c>
      <c r="I257" s="17"/>
      <c r="J257" s="42" t="str">
        <f t="shared" si="73"/>
        <v/>
      </c>
      <c r="K257" s="17"/>
      <c r="L257" s="17"/>
      <c r="M257" s="29">
        <f t="shared" si="74"/>
        <v>-50000</v>
      </c>
      <c r="N257" s="29">
        <f t="shared" si="75"/>
        <v>0</v>
      </c>
      <c r="O257" s="29">
        <f t="shared" si="76"/>
        <v>0</v>
      </c>
      <c r="P257" s="29">
        <f t="shared" si="77"/>
        <v>0</v>
      </c>
      <c r="Q257" s="29">
        <f t="shared" si="78"/>
        <v>0</v>
      </c>
      <c r="R257" s="19"/>
      <c r="S257" s="26"/>
      <c r="T257" s="26">
        <f t="shared" si="79"/>
        <v>0</v>
      </c>
      <c r="U257" s="26">
        <f t="shared" si="80"/>
        <v>0</v>
      </c>
      <c r="V257" s="26">
        <f>Master!S257</f>
        <v>0</v>
      </c>
      <c r="W257" s="26">
        <f t="shared" si="81"/>
        <v>0</v>
      </c>
      <c r="X257" s="26">
        <f t="shared" si="82"/>
        <v>0</v>
      </c>
      <c r="Y257" s="26">
        <f t="shared" si="83"/>
        <v>0</v>
      </c>
      <c r="Z257" s="26">
        <f t="shared" si="84"/>
        <v>0</v>
      </c>
      <c r="AA257" s="26">
        <f t="shared" si="85"/>
        <v>0</v>
      </c>
      <c r="AB257" s="26">
        <f t="shared" si="86"/>
        <v>0</v>
      </c>
      <c r="AC257" s="26">
        <f t="shared" si="87"/>
        <v>0</v>
      </c>
      <c r="AD257" s="26">
        <f t="shared" si="88"/>
        <v>0</v>
      </c>
      <c r="AE257" s="26">
        <f t="shared" si="89"/>
        <v>0</v>
      </c>
      <c r="AF257" s="26">
        <f t="shared" si="90"/>
        <v>0</v>
      </c>
      <c r="AG257" s="26">
        <f t="shared" si="91"/>
        <v>0</v>
      </c>
      <c r="AH257" s="26">
        <f t="shared" si="92"/>
        <v>0</v>
      </c>
      <c r="AI257" s="26"/>
      <c r="AJ257" s="1">
        <f t="shared" si="93"/>
        <v>0</v>
      </c>
      <c r="AK257" s="1">
        <f t="shared" si="94"/>
        <v>0</v>
      </c>
      <c r="AL257" s="1">
        <f t="shared" si="95"/>
        <v>0</v>
      </c>
    </row>
    <row r="258" spans="1:38" ht="20.100000000000001" customHeight="1" x14ac:dyDescent="0.25">
      <c r="A258" s="29">
        <f>IF(Table1[[#This Row],[Sr.No.]]="","",Table1[[#This Row],[Sr.No.]])</f>
        <v>253</v>
      </c>
      <c r="B258" s="30" t="str">
        <f>IF(Table1[[#This Row],[Name of Employee]]="","",Table1[[#This Row],[Name of Employee]])</f>
        <v>P</v>
      </c>
      <c r="C258" s="29" t="str">
        <f>IF(IF(Master!T258="","",Master!T258)=0,"",IF(Master!T258="","",Master!T258))</f>
        <v/>
      </c>
      <c r="D258" s="17"/>
      <c r="E258" s="17">
        <v>50000</v>
      </c>
      <c r="F258" s="17"/>
      <c r="G258" s="17"/>
      <c r="H258" s="29">
        <f t="shared" si="72"/>
        <v>-50000</v>
      </c>
      <c r="I258" s="17"/>
      <c r="J258" s="42" t="str">
        <f t="shared" si="73"/>
        <v/>
      </c>
      <c r="K258" s="17"/>
      <c r="L258" s="17"/>
      <c r="M258" s="29">
        <f t="shared" si="74"/>
        <v>-50000</v>
      </c>
      <c r="N258" s="29">
        <f t="shared" si="75"/>
        <v>0</v>
      </c>
      <c r="O258" s="29">
        <f t="shared" si="76"/>
        <v>0</v>
      </c>
      <c r="P258" s="29">
        <f t="shared" si="77"/>
        <v>0</v>
      </c>
      <c r="Q258" s="29">
        <f t="shared" si="78"/>
        <v>0</v>
      </c>
      <c r="R258" s="19"/>
      <c r="S258" s="26"/>
      <c r="T258" s="26">
        <f t="shared" si="79"/>
        <v>0</v>
      </c>
      <c r="U258" s="26">
        <f t="shared" si="80"/>
        <v>0</v>
      </c>
      <c r="V258" s="26">
        <f>Master!S258</f>
        <v>0</v>
      </c>
      <c r="W258" s="26">
        <f t="shared" si="81"/>
        <v>0</v>
      </c>
      <c r="X258" s="26">
        <f t="shared" si="82"/>
        <v>0</v>
      </c>
      <c r="Y258" s="26">
        <f t="shared" si="83"/>
        <v>0</v>
      </c>
      <c r="Z258" s="26">
        <f t="shared" si="84"/>
        <v>0</v>
      </c>
      <c r="AA258" s="26">
        <f t="shared" si="85"/>
        <v>0</v>
      </c>
      <c r="AB258" s="26">
        <f t="shared" si="86"/>
        <v>0</v>
      </c>
      <c r="AC258" s="26">
        <f t="shared" si="87"/>
        <v>0</v>
      </c>
      <c r="AD258" s="26">
        <f t="shared" si="88"/>
        <v>0</v>
      </c>
      <c r="AE258" s="26">
        <f t="shared" si="89"/>
        <v>0</v>
      </c>
      <c r="AF258" s="26">
        <f t="shared" si="90"/>
        <v>0</v>
      </c>
      <c r="AG258" s="26">
        <f t="shared" si="91"/>
        <v>0</v>
      </c>
      <c r="AH258" s="26">
        <f t="shared" si="92"/>
        <v>0</v>
      </c>
      <c r="AI258" s="26"/>
      <c r="AJ258" s="1">
        <f t="shared" si="93"/>
        <v>0</v>
      </c>
      <c r="AK258" s="1">
        <f t="shared" si="94"/>
        <v>0</v>
      </c>
      <c r="AL258" s="1">
        <f t="shared" si="95"/>
        <v>0</v>
      </c>
    </row>
    <row r="259" spans="1:38" ht="20.100000000000001" customHeight="1" x14ac:dyDescent="0.25">
      <c r="A259" s="29">
        <f>IF(Table1[[#This Row],[Sr.No.]]="","",Table1[[#This Row],[Sr.No.]])</f>
        <v>254</v>
      </c>
      <c r="B259" s="30" t="str">
        <f>IF(Table1[[#This Row],[Name of Employee]]="","",Table1[[#This Row],[Name of Employee]])</f>
        <v>Q</v>
      </c>
      <c r="C259" s="29" t="str">
        <f>IF(IF(Master!T259="","",Master!T259)=0,"",IF(Master!T259="","",Master!T259))</f>
        <v/>
      </c>
      <c r="D259" s="17"/>
      <c r="E259" s="17">
        <v>50000</v>
      </c>
      <c r="F259" s="17"/>
      <c r="G259" s="17"/>
      <c r="H259" s="29">
        <f t="shared" si="72"/>
        <v>-50000</v>
      </c>
      <c r="I259" s="17"/>
      <c r="J259" s="42" t="str">
        <f t="shared" si="73"/>
        <v/>
      </c>
      <c r="K259" s="17"/>
      <c r="L259" s="17"/>
      <c r="M259" s="29">
        <f t="shared" si="74"/>
        <v>-50000</v>
      </c>
      <c r="N259" s="29">
        <f t="shared" si="75"/>
        <v>0</v>
      </c>
      <c r="O259" s="29">
        <f t="shared" si="76"/>
        <v>0</v>
      </c>
      <c r="P259" s="29">
        <f t="shared" si="77"/>
        <v>0</v>
      </c>
      <c r="Q259" s="29">
        <f t="shared" si="78"/>
        <v>0</v>
      </c>
      <c r="R259" s="19"/>
      <c r="S259" s="26"/>
      <c r="T259" s="26">
        <f t="shared" si="79"/>
        <v>0</v>
      </c>
      <c r="U259" s="26">
        <f t="shared" si="80"/>
        <v>0</v>
      </c>
      <c r="V259" s="26">
        <f>Master!S259</f>
        <v>0</v>
      </c>
      <c r="W259" s="26">
        <f t="shared" si="81"/>
        <v>0</v>
      </c>
      <c r="X259" s="26">
        <f t="shared" si="82"/>
        <v>0</v>
      </c>
      <c r="Y259" s="26">
        <f t="shared" si="83"/>
        <v>0</v>
      </c>
      <c r="Z259" s="26">
        <f t="shared" si="84"/>
        <v>0</v>
      </c>
      <c r="AA259" s="26">
        <f t="shared" si="85"/>
        <v>0</v>
      </c>
      <c r="AB259" s="26">
        <f t="shared" si="86"/>
        <v>0</v>
      </c>
      <c r="AC259" s="26">
        <f t="shared" si="87"/>
        <v>0</v>
      </c>
      <c r="AD259" s="26">
        <f t="shared" si="88"/>
        <v>0</v>
      </c>
      <c r="AE259" s="26">
        <f t="shared" si="89"/>
        <v>0</v>
      </c>
      <c r="AF259" s="26">
        <f t="shared" si="90"/>
        <v>0</v>
      </c>
      <c r="AG259" s="26">
        <f t="shared" si="91"/>
        <v>0</v>
      </c>
      <c r="AH259" s="26">
        <f t="shared" si="92"/>
        <v>0</v>
      </c>
      <c r="AI259" s="26"/>
      <c r="AJ259" s="1">
        <f t="shared" si="93"/>
        <v>0</v>
      </c>
      <c r="AK259" s="1">
        <f t="shared" si="94"/>
        <v>0</v>
      </c>
      <c r="AL259" s="1">
        <f t="shared" si="95"/>
        <v>0</v>
      </c>
    </row>
    <row r="260" spans="1:38" ht="20.100000000000001" customHeight="1" x14ac:dyDescent="0.25">
      <c r="A260" s="29">
        <f>IF(Table1[[#This Row],[Sr.No.]]="","",Table1[[#This Row],[Sr.No.]])</f>
        <v>255</v>
      </c>
      <c r="B260" s="30" t="str">
        <f>IF(Table1[[#This Row],[Name of Employee]]="","",Table1[[#This Row],[Name of Employee]])</f>
        <v>R</v>
      </c>
      <c r="C260" s="29" t="str">
        <f>IF(IF(Master!T260="","",Master!T260)=0,"",IF(Master!T260="","",Master!T260))</f>
        <v/>
      </c>
      <c r="D260" s="17"/>
      <c r="E260" s="17">
        <v>50000</v>
      </c>
      <c r="F260" s="17"/>
      <c r="G260" s="17"/>
      <c r="H260" s="29">
        <f t="shared" si="72"/>
        <v>-50000</v>
      </c>
      <c r="I260" s="17"/>
      <c r="J260" s="42" t="str">
        <f t="shared" si="73"/>
        <v/>
      </c>
      <c r="K260" s="17"/>
      <c r="L260" s="17"/>
      <c r="M260" s="29">
        <f t="shared" si="74"/>
        <v>-50000</v>
      </c>
      <c r="N260" s="29">
        <f t="shared" si="75"/>
        <v>0</v>
      </c>
      <c r="O260" s="29">
        <f t="shared" si="76"/>
        <v>0</v>
      </c>
      <c r="P260" s="29">
        <f t="shared" si="77"/>
        <v>0</v>
      </c>
      <c r="Q260" s="29">
        <f t="shared" si="78"/>
        <v>0</v>
      </c>
      <c r="R260" s="19"/>
      <c r="S260" s="26"/>
      <c r="T260" s="26">
        <f t="shared" si="79"/>
        <v>0</v>
      </c>
      <c r="U260" s="26">
        <f t="shared" si="80"/>
        <v>0</v>
      </c>
      <c r="V260" s="26">
        <f>Master!S260</f>
        <v>0</v>
      </c>
      <c r="W260" s="26">
        <f t="shared" si="81"/>
        <v>0</v>
      </c>
      <c r="X260" s="26">
        <f t="shared" si="82"/>
        <v>0</v>
      </c>
      <c r="Y260" s="26">
        <f t="shared" si="83"/>
        <v>0</v>
      </c>
      <c r="Z260" s="26">
        <f t="shared" si="84"/>
        <v>0</v>
      </c>
      <c r="AA260" s="26">
        <f t="shared" si="85"/>
        <v>0</v>
      </c>
      <c r="AB260" s="26">
        <f t="shared" si="86"/>
        <v>0</v>
      </c>
      <c r="AC260" s="26">
        <f t="shared" si="87"/>
        <v>0</v>
      </c>
      <c r="AD260" s="26">
        <f t="shared" si="88"/>
        <v>0</v>
      </c>
      <c r="AE260" s="26">
        <f t="shared" si="89"/>
        <v>0</v>
      </c>
      <c r="AF260" s="26">
        <f t="shared" si="90"/>
        <v>0</v>
      </c>
      <c r="AG260" s="26">
        <f t="shared" si="91"/>
        <v>0</v>
      </c>
      <c r="AH260" s="26">
        <f t="shared" si="92"/>
        <v>0</v>
      </c>
      <c r="AI260" s="26"/>
      <c r="AJ260" s="1">
        <f t="shared" si="93"/>
        <v>0</v>
      </c>
      <c r="AK260" s="1">
        <f t="shared" si="94"/>
        <v>0</v>
      </c>
      <c r="AL260" s="1">
        <f t="shared" si="95"/>
        <v>0</v>
      </c>
    </row>
    <row r="261" spans="1:38" ht="20.100000000000001" customHeight="1" x14ac:dyDescent="0.25">
      <c r="A261" s="29">
        <f>IF(Table1[[#This Row],[Sr.No.]]="","",Table1[[#This Row],[Sr.No.]])</f>
        <v>256</v>
      </c>
      <c r="B261" s="30" t="str">
        <f>IF(Table1[[#This Row],[Name of Employee]]="","",Table1[[#This Row],[Name of Employee]])</f>
        <v>S</v>
      </c>
      <c r="C261" s="29" t="str">
        <f>IF(IF(Master!T261="","",Master!T261)=0,"",IF(Master!T261="","",Master!T261))</f>
        <v/>
      </c>
      <c r="D261" s="17"/>
      <c r="E261" s="17">
        <v>50000</v>
      </c>
      <c r="F261" s="17"/>
      <c r="G261" s="17"/>
      <c r="H261" s="29">
        <f t="shared" si="72"/>
        <v>-50000</v>
      </c>
      <c r="I261" s="17"/>
      <c r="J261" s="42" t="str">
        <f t="shared" si="73"/>
        <v/>
      </c>
      <c r="K261" s="17"/>
      <c r="L261" s="17"/>
      <c r="M261" s="29">
        <f t="shared" si="74"/>
        <v>-50000</v>
      </c>
      <c r="N261" s="29">
        <f t="shared" si="75"/>
        <v>0</v>
      </c>
      <c r="O261" s="29">
        <f t="shared" si="76"/>
        <v>0</v>
      </c>
      <c r="P261" s="29">
        <f t="shared" si="77"/>
        <v>0</v>
      </c>
      <c r="Q261" s="29">
        <f t="shared" si="78"/>
        <v>0</v>
      </c>
      <c r="R261" s="19"/>
      <c r="S261" s="26"/>
      <c r="T261" s="26">
        <f t="shared" si="79"/>
        <v>0</v>
      </c>
      <c r="U261" s="26">
        <f t="shared" si="80"/>
        <v>0</v>
      </c>
      <c r="V261" s="26">
        <f>Master!S261</f>
        <v>0</v>
      </c>
      <c r="W261" s="26">
        <f t="shared" si="81"/>
        <v>0</v>
      </c>
      <c r="X261" s="26">
        <f t="shared" si="82"/>
        <v>0</v>
      </c>
      <c r="Y261" s="26">
        <f t="shared" si="83"/>
        <v>0</v>
      </c>
      <c r="Z261" s="26">
        <f t="shared" si="84"/>
        <v>0</v>
      </c>
      <c r="AA261" s="26">
        <f t="shared" si="85"/>
        <v>0</v>
      </c>
      <c r="AB261" s="26">
        <f t="shared" si="86"/>
        <v>0</v>
      </c>
      <c r="AC261" s="26">
        <f t="shared" si="87"/>
        <v>0</v>
      </c>
      <c r="AD261" s="26">
        <f t="shared" si="88"/>
        <v>0</v>
      </c>
      <c r="AE261" s="26">
        <f t="shared" si="89"/>
        <v>0</v>
      </c>
      <c r="AF261" s="26">
        <f t="shared" si="90"/>
        <v>0</v>
      </c>
      <c r="AG261" s="26">
        <f t="shared" si="91"/>
        <v>0</v>
      </c>
      <c r="AH261" s="26">
        <f t="shared" si="92"/>
        <v>0</v>
      </c>
      <c r="AI261" s="26"/>
      <c r="AJ261" s="1">
        <f t="shared" si="93"/>
        <v>0</v>
      </c>
      <c r="AK261" s="1">
        <f t="shared" si="94"/>
        <v>0</v>
      </c>
      <c r="AL261" s="1">
        <f t="shared" si="95"/>
        <v>0</v>
      </c>
    </row>
    <row r="262" spans="1:38" ht="20.100000000000001" customHeight="1" x14ac:dyDescent="0.25">
      <c r="A262" s="29">
        <f>IF(Table1[[#This Row],[Sr.No.]]="","",Table1[[#This Row],[Sr.No.]])</f>
        <v>257</v>
      </c>
      <c r="B262" s="30" t="str">
        <f>IF(Table1[[#This Row],[Name of Employee]]="","",Table1[[#This Row],[Name of Employee]])</f>
        <v>T</v>
      </c>
      <c r="C262" s="29" t="str">
        <f>IF(IF(Master!T262="","",Master!T262)=0,"",IF(Master!T262="","",Master!T262))</f>
        <v/>
      </c>
      <c r="D262" s="17"/>
      <c r="E262" s="17">
        <v>50000</v>
      </c>
      <c r="F262" s="17"/>
      <c r="G262" s="17"/>
      <c r="H262" s="29">
        <f t="shared" si="72"/>
        <v>-50000</v>
      </c>
      <c r="I262" s="17"/>
      <c r="J262" s="42" t="str">
        <f t="shared" si="73"/>
        <v/>
      </c>
      <c r="K262" s="17"/>
      <c r="L262" s="17"/>
      <c r="M262" s="29">
        <f t="shared" si="74"/>
        <v>-50000</v>
      </c>
      <c r="N262" s="29">
        <f t="shared" si="75"/>
        <v>0</v>
      </c>
      <c r="O262" s="29">
        <f t="shared" si="76"/>
        <v>0</v>
      </c>
      <c r="P262" s="29">
        <f t="shared" si="77"/>
        <v>0</v>
      </c>
      <c r="Q262" s="29">
        <f t="shared" si="78"/>
        <v>0</v>
      </c>
      <c r="R262" s="19"/>
      <c r="S262" s="26"/>
      <c r="T262" s="26">
        <f t="shared" si="79"/>
        <v>0</v>
      </c>
      <c r="U262" s="26">
        <f t="shared" si="80"/>
        <v>0</v>
      </c>
      <c r="V262" s="26">
        <f>Master!S262</f>
        <v>0</v>
      </c>
      <c r="W262" s="26">
        <f t="shared" si="81"/>
        <v>0</v>
      </c>
      <c r="X262" s="26">
        <f t="shared" si="82"/>
        <v>0</v>
      </c>
      <c r="Y262" s="26">
        <f t="shared" si="83"/>
        <v>0</v>
      </c>
      <c r="Z262" s="26">
        <f t="shared" si="84"/>
        <v>0</v>
      </c>
      <c r="AA262" s="26">
        <f t="shared" si="85"/>
        <v>0</v>
      </c>
      <c r="AB262" s="26">
        <f t="shared" si="86"/>
        <v>0</v>
      </c>
      <c r="AC262" s="26">
        <f t="shared" si="87"/>
        <v>0</v>
      </c>
      <c r="AD262" s="26">
        <f t="shared" si="88"/>
        <v>0</v>
      </c>
      <c r="AE262" s="26">
        <f t="shared" si="89"/>
        <v>0</v>
      </c>
      <c r="AF262" s="26">
        <f t="shared" si="90"/>
        <v>0</v>
      </c>
      <c r="AG262" s="26">
        <f t="shared" si="91"/>
        <v>0</v>
      </c>
      <c r="AH262" s="26">
        <f t="shared" si="92"/>
        <v>0</v>
      </c>
      <c r="AI262" s="26"/>
      <c r="AJ262" s="1">
        <f t="shared" si="93"/>
        <v>0</v>
      </c>
      <c r="AK262" s="1">
        <f t="shared" si="94"/>
        <v>0</v>
      </c>
      <c r="AL262" s="1">
        <f t="shared" si="95"/>
        <v>0</v>
      </c>
    </row>
    <row r="263" spans="1:38" ht="20.100000000000001" customHeight="1" x14ac:dyDescent="0.25">
      <c r="A263" s="29">
        <f>IF(Table1[[#This Row],[Sr.No.]]="","",Table1[[#This Row],[Sr.No.]])</f>
        <v>258</v>
      </c>
      <c r="B263" s="30" t="str">
        <f>IF(Table1[[#This Row],[Name of Employee]]="","",Table1[[#This Row],[Name of Employee]])</f>
        <v>U</v>
      </c>
      <c r="C263" s="29" t="str">
        <f>IF(IF(Master!T263="","",Master!T263)=0,"",IF(Master!T263="","",Master!T263))</f>
        <v/>
      </c>
      <c r="D263" s="17"/>
      <c r="E263" s="17">
        <v>50000</v>
      </c>
      <c r="F263" s="17"/>
      <c r="G263" s="17"/>
      <c r="H263" s="29">
        <f t="shared" ref="H263:H321" si="96">SUM(C263,G263)-SUM(D263:F263)</f>
        <v>-50000</v>
      </c>
      <c r="I263" s="17"/>
      <c r="J263" s="42" t="str">
        <f t="shared" ref="J263:J321" si="97">IF(V263=0,"",V263)</f>
        <v/>
      </c>
      <c r="K263" s="17"/>
      <c r="L263" s="17"/>
      <c r="M263" s="29">
        <f t="shared" ref="M263:M321" si="98">ROUND(H263-SUM(I263:L263),-1)</f>
        <v>-50000</v>
      </c>
      <c r="N263" s="29">
        <f t="shared" ref="N263:N321" si="99">SUM(AJ263:AL263)</f>
        <v>0</v>
      </c>
      <c r="O263" s="29">
        <f t="shared" ref="O263:O321" si="100">IF(M263&gt;500000,0,IF(AJ263&lt;12501,AJ263,12500))</f>
        <v>0</v>
      </c>
      <c r="P263" s="29">
        <f t="shared" ref="P263:P321" si="101">N263-O263</f>
        <v>0</v>
      </c>
      <c r="Q263" s="29">
        <f t="shared" ref="Q263:Q321" si="102">ROUND(P263*0.04,0)</f>
        <v>0</v>
      </c>
      <c r="R263" s="19"/>
      <c r="S263" s="26"/>
      <c r="T263" s="26">
        <f t="shared" ref="T263:T321" si="103">SUM(P263:Q263)</f>
        <v>0</v>
      </c>
      <c r="U263" s="26">
        <f t="shared" ref="U263:U321" si="104">SUM(C263,G263)-D263</f>
        <v>0</v>
      </c>
      <c r="V263" s="26">
        <f>Master!S263</f>
        <v>0</v>
      </c>
      <c r="W263" s="26">
        <f t="shared" ref="W263:W321" si="105">ROUND(U263-V263,-1)</f>
        <v>0</v>
      </c>
      <c r="X263" s="26">
        <f t="shared" ref="X263:X321" si="106">ROUND(IF(U258="NO",IF(W263&lt;250001,0,IF(W263&gt;500000,12500,((W263-250000)*0.05))),IF(W263&lt;300001,0,IF(W263&gt;500000,10000,((W263-300000)*0.05)))),0)</f>
        <v>0</v>
      </c>
      <c r="Y263" s="26">
        <f t="shared" ref="Y263:Y321" si="107">IF(W263&lt;500001,0,IF(W263&gt;750000,25000,((W263-500000)*0.1)))</f>
        <v>0</v>
      </c>
      <c r="Z263" s="26">
        <f t="shared" ref="Z263:Z321" si="108">IF(W263&lt;750001,0,IF(W263&gt;1000000,37500,((W263-750000)*0.15)))</f>
        <v>0</v>
      </c>
      <c r="AA263" s="26">
        <f t="shared" ref="AA263:AA321" si="109">IF(W263&lt;1000001,0,IF(W263&gt;1250000,50000,((W263-1000000)*0.2)))</f>
        <v>0</v>
      </c>
      <c r="AB263" s="26">
        <f t="shared" ref="AB263:AB321" si="110">IF(W263&lt;1250001,0,IF(W263&gt;1500000,62500,((W263-1250000)*0.25)))</f>
        <v>0</v>
      </c>
      <c r="AC263" s="26">
        <f t="shared" ref="AC263:AC321" si="111">IF(W263&lt;1500001,0,(W263-1500000)*0.3)</f>
        <v>0</v>
      </c>
      <c r="AD263" s="26">
        <f t="shared" ref="AD263:AD321" si="112">SUM(X263:AC263)</f>
        <v>0</v>
      </c>
      <c r="AE263" s="26">
        <f t="shared" ref="AE263:AE321" si="113">IF(W263&gt;500000,0,IF(X263&lt;12501,X263,12500))</f>
        <v>0</v>
      </c>
      <c r="AF263" s="26">
        <f t="shared" ref="AF263:AF321" si="114">AD263-AE263</f>
        <v>0</v>
      </c>
      <c r="AG263" s="26">
        <f t="shared" ref="AG263:AG321" si="115">ROUND(AF263*0.04,0)</f>
        <v>0</v>
      </c>
      <c r="AH263" s="26">
        <f t="shared" ref="AH263:AH321" si="116">SUM(AF263:AG263)</f>
        <v>0</v>
      </c>
      <c r="AI263" s="26"/>
      <c r="AJ263" s="1">
        <f t="shared" ref="AJ263:AJ321" si="117">ROUND(IF(M263&lt;250001,0,IF(M263&gt;500000,12500,((M263-250000)*0.05))),IF(M263&lt;300001,0,IF(M263&gt;500000,10000,((M263-300000)*0.05))))</f>
        <v>0</v>
      </c>
      <c r="AK263" s="1">
        <f t="shared" ref="AK263:AK321" si="118">IF(M263&lt;500001,0,IF(M263&gt;1000000,100000,((M263-500000)*0.2)))</f>
        <v>0</v>
      </c>
      <c r="AL263" s="1">
        <f t="shared" ref="AL263:AL321" si="119">IF(M263&lt;1000001,0,((M263-1000000)*0.3))</f>
        <v>0</v>
      </c>
    </row>
    <row r="264" spans="1:38" ht="20.100000000000001" customHeight="1" x14ac:dyDescent="0.25">
      <c r="A264" s="29">
        <f>IF(Table1[[#This Row],[Sr.No.]]="","",Table1[[#This Row],[Sr.No.]])</f>
        <v>259</v>
      </c>
      <c r="B264" s="30" t="str">
        <f>IF(Table1[[#This Row],[Name of Employee]]="","",Table1[[#This Row],[Name of Employee]])</f>
        <v>V</v>
      </c>
      <c r="C264" s="29" t="str">
        <f>IF(IF(Master!T264="","",Master!T264)=0,"",IF(Master!T264="","",Master!T264))</f>
        <v/>
      </c>
      <c r="D264" s="17"/>
      <c r="E264" s="17">
        <v>50000</v>
      </c>
      <c r="F264" s="17"/>
      <c r="G264" s="17"/>
      <c r="H264" s="29">
        <f t="shared" si="96"/>
        <v>-50000</v>
      </c>
      <c r="I264" s="17"/>
      <c r="J264" s="42" t="str">
        <f t="shared" si="97"/>
        <v/>
      </c>
      <c r="K264" s="17"/>
      <c r="L264" s="17"/>
      <c r="M264" s="29">
        <f t="shared" si="98"/>
        <v>-50000</v>
      </c>
      <c r="N264" s="29">
        <f t="shared" si="99"/>
        <v>0</v>
      </c>
      <c r="O264" s="29">
        <f t="shared" si="100"/>
        <v>0</v>
      </c>
      <c r="P264" s="29">
        <f t="shared" si="101"/>
        <v>0</v>
      </c>
      <c r="Q264" s="29">
        <f t="shared" si="102"/>
        <v>0</v>
      </c>
      <c r="R264" s="19"/>
      <c r="S264" s="26"/>
      <c r="T264" s="26">
        <f t="shared" si="103"/>
        <v>0</v>
      </c>
      <c r="U264" s="26">
        <f t="shared" si="104"/>
        <v>0</v>
      </c>
      <c r="V264" s="26">
        <f>Master!S264</f>
        <v>0</v>
      </c>
      <c r="W264" s="26">
        <f t="shared" si="105"/>
        <v>0</v>
      </c>
      <c r="X264" s="26">
        <f t="shared" si="106"/>
        <v>0</v>
      </c>
      <c r="Y264" s="26">
        <f t="shared" si="107"/>
        <v>0</v>
      </c>
      <c r="Z264" s="26">
        <f t="shared" si="108"/>
        <v>0</v>
      </c>
      <c r="AA264" s="26">
        <f t="shared" si="109"/>
        <v>0</v>
      </c>
      <c r="AB264" s="26">
        <f t="shared" si="110"/>
        <v>0</v>
      </c>
      <c r="AC264" s="26">
        <f t="shared" si="111"/>
        <v>0</v>
      </c>
      <c r="AD264" s="26">
        <f t="shared" si="112"/>
        <v>0</v>
      </c>
      <c r="AE264" s="26">
        <f t="shared" si="113"/>
        <v>0</v>
      </c>
      <c r="AF264" s="26">
        <f t="shared" si="114"/>
        <v>0</v>
      </c>
      <c r="AG264" s="26">
        <f t="shared" si="115"/>
        <v>0</v>
      </c>
      <c r="AH264" s="26">
        <f t="shared" si="116"/>
        <v>0</v>
      </c>
      <c r="AI264" s="26"/>
      <c r="AJ264" s="1">
        <f t="shared" si="117"/>
        <v>0</v>
      </c>
      <c r="AK264" s="1">
        <f t="shared" si="118"/>
        <v>0</v>
      </c>
      <c r="AL264" s="1">
        <f t="shared" si="119"/>
        <v>0</v>
      </c>
    </row>
    <row r="265" spans="1:38" ht="20.100000000000001" customHeight="1" x14ac:dyDescent="0.25">
      <c r="A265" s="29">
        <f>IF(Table1[[#This Row],[Sr.No.]]="","",Table1[[#This Row],[Sr.No.]])</f>
        <v>260</v>
      </c>
      <c r="B265" s="30" t="str">
        <f>IF(Table1[[#This Row],[Name of Employee]]="","",Table1[[#This Row],[Name of Employee]])</f>
        <v>W</v>
      </c>
      <c r="C265" s="29" t="str">
        <f>IF(IF(Master!T265="","",Master!T265)=0,"",IF(Master!T265="","",Master!T265))</f>
        <v/>
      </c>
      <c r="D265" s="17"/>
      <c r="E265" s="17">
        <v>50000</v>
      </c>
      <c r="F265" s="17"/>
      <c r="G265" s="17"/>
      <c r="H265" s="29">
        <f t="shared" si="96"/>
        <v>-50000</v>
      </c>
      <c r="I265" s="17"/>
      <c r="J265" s="42" t="str">
        <f t="shared" si="97"/>
        <v/>
      </c>
      <c r="K265" s="17"/>
      <c r="L265" s="17"/>
      <c r="M265" s="29">
        <f t="shared" si="98"/>
        <v>-50000</v>
      </c>
      <c r="N265" s="29">
        <f t="shared" si="99"/>
        <v>0</v>
      </c>
      <c r="O265" s="29">
        <f t="shared" si="100"/>
        <v>0</v>
      </c>
      <c r="P265" s="29">
        <f t="shared" si="101"/>
        <v>0</v>
      </c>
      <c r="Q265" s="29">
        <f t="shared" si="102"/>
        <v>0</v>
      </c>
      <c r="R265" s="19"/>
      <c r="S265" s="26"/>
      <c r="T265" s="26">
        <f t="shared" si="103"/>
        <v>0</v>
      </c>
      <c r="U265" s="26">
        <f t="shared" si="104"/>
        <v>0</v>
      </c>
      <c r="V265" s="26">
        <f>Master!S265</f>
        <v>0</v>
      </c>
      <c r="W265" s="26">
        <f t="shared" si="105"/>
        <v>0</v>
      </c>
      <c r="X265" s="26">
        <f t="shared" si="106"/>
        <v>0</v>
      </c>
      <c r="Y265" s="26">
        <f t="shared" si="107"/>
        <v>0</v>
      </c>
      <c r="Z265" s="26">
        <f t="shared" si="108"/>
        <v>0</v>
      </c>
      <c r="AA265" s="26">
        <f t="shared" si="109"/>
        <v>0</v>
      </c>
      <c r="AB265" s="26">
        <f t="shared" si="110"/>
        <v>0</v>
      </c>
      <c r="AC265" s="26">
        <f t="shared" si="111"/>
        <v>0</v>
      </c>
      <c r="AD265" s="26">
        <f t="shared" si="112"/>
        <v>0</v>
      </c>
      <c r="AE265" s="26">
        <f t="shared" si="113"/>
        <v>0</v>
      </c>
      <c r="AF265" s="26">
        <f t="shared" si="114"/>
        <v>0</v>
      </c>
      <c r="AG265" s="26">
        <f t="shared" si="115"/>
        <v>0</v>
      </c>
      <c r="AH265" s="26">
        <f t="shared" si="116"/>
        <v>0</v>
      </c>
      <c r="AI265" s="26"/>
      <c r="AJ265" s="1">
        <f t="shared" si="117"/>
        <v>0</v>
      </c>
      <c r="AK265" s="1">
        <f t="shared" si="118"/>
        <v>0</v>
      </c>
      <c r="AL265" s="1">
        <f t="shared" si="119"/>
        <v>0</v>
      </c>
    </row>
    <row r="266" spans="1:38" ht="20.100000000000001" customHeight="1" x14ac:dyDescent="0.25">
      <c r="A266" s="29">
        <f>IF(Table1[[#This Row],[Sr.No.]]="","",Table1[[#This Row],[Sr.No.]])</f>
        <v>261</v>
      </c>
      <c r="B266" s="30" t="str">
        <f>IF(Table1[[#This Row],[Name of Employee]]="","",Table1[[#This Row],[Name of Employee]])</f>
        <v>X</v>
      </c>
      <c r="C266" s="29" t="str">
        <f>IF(IF(Master!T266="","",Master!T266)=0,"",IF(Master!T266="","",Master!T266))</f>
        <v/>
      </c>
      <c r="D266" s="17"/>
      <c r="E266" s="17">
        <v>50000</v>
      </c>
      <c r="F266" s="17"/>
      <c r="G266" s="17"/>
      <c r="H266" s="29">
        <f t="shared" si="96"/>
        <v>-50000</v>
      </c>
      <c r="I266" s="17"/>
      <c r="J266" s="42" t="str">
        <f t="shared" si="97"/>
        <v/>
      </c>
      <c r="K266" s="17"/>
      <c r="L266" s="17"/>
      <c r="M266" s="29">
        <f t="shared" si="98"/>
        <v>-50000</v>
      </c>
      <c r="N266" s="29">
        <f t="shared" si="99"/>
        <v>0</v>
      </c>
      <c r="O266" s="29">
        <f t="shared" si="100"/>
        <v>0</v>
      </c>
      <c r="P266" s="29">
        <f t="shared" si="101"/>
        <v>0</v>
      </c>
      <c r="Q266" s="29">
        <f t="shared" si="102"/>
        <v>0</v>
      </c>
      <c r="R266" s="19"/>
      <c r="S266" s="26"/>
      <c r="T266" s="26">
        <f t="shared" si="103"/>
        <v>0</v>
      </c>
      <c r="U266" s="26">
        <f t="shared" si="104"/>
        <v>0</v>
      </c>
      <c r="V266" s="26">
        <f>Master!S266</f>
        <v>0</v>
      </c>
      <c r="W266" s="26">
        <f t="shared" si="105"/>
        <v>0</v>
      </c>
      <c r="X266" s="26">
        <f t="shared" si="106"/>
        <v>0</v>
      </c>
      <c r="Y266" s="26">
        <f t="shared" si="107"/>
        <v>0</v>
      </c>
      <c r="Z266" s="26">
        <f t="shared" si="108"/>
        <v>0</v>
      </c>
      <c r="AA266" s="26">
        <f t="shared" si="109"/>
        <v>0</v>
      </c>
      <c r="AB266" s="26">
        <f t="shared" si="110"/>
        <v>0</v>
      </c>
      <c r="AC266" s="26">
        <f t="shared" si="111"/>
        <v>0</v>
      </c>
      <c r="AD266" s="26">
        <f t="shared" si="112"/>
        <v>0</v>
      </c>
      <c r="AE266" s="26">
        <f t="shared" si="113"/>
        <v>0</v>
      </c>
      <c r="AF266" s="26">
        <f t="shared" si="114"/>
        <v>0</v>
      </c>
      <c r="AG266" s="26">
        <f t="shared" si="115"/>
        <v>0</v>
      </c>
      <c r="AH266" s="26">
        <f t="shared" si="116"/>
        <v>0</v>
      </c>
      <c r="AI266" s="26"/>
      <c r="AJ266" s="1">
        <f t="shared" si="117"/>
        <v>0</v>
      </c>
      <c r="AK266" s="1">
        <f t="shared" si="118"/>
        <v>0</v>
      </c>
      <c r="AL266" s="1">
        <f t="shared" si="119"/>
        <v>0</v>
      </c>
    </row>
    <row r="267" spans="1:38" ht="20.100000000000001" customHeight="1" x14ac:dyDescent="0.25">
      <c r="A267" s="29">
        <f>IF(Table1[[#This Row],[Sr.No.]]="","",Table1[[#This Row],[Sr.No.]])</f>
        <v>262</v>
      </c>
      <c r="B267" s="30" t="str">
        <f>IF(Table1[[#This Row],[Name of Employee]]="","",Table1[[#This Row],[Name of Employee]])</f>
        <v>Y</v>
      </c>
      <c r="C267" s="29" t="str">
        <f>IF(IF(Master!T267="","",Master!T267)=0,"",IF(Master!T267="","",Master!T267))</f>
        <v/>
      </c>
      <c r="D267" s="17"/>
      <c r="E267" s="17">
        <v>50000</v>
      </c>
      <c r="F267" s="17"/>
      <c r="G267" s="17"/>
      <c r="H267" s="29">
        <f t="shared" si="96"/>
        <v>-50000</v>
      </c>
      <c r="I267" s="17"/>
      <c r="J267" s="42" t="str">
        <f t="shared" si="97"/>
        <v/>
      </c>
      <c r="K267" s="17"/>
      <c r="L267" s="17"/>
      <c r="M267" s="29">
        <f t="shared" si="98"/>
        <v>-50000</v>
      </c>
      <c r="N267" s="29">
        <f t="shared" si="99"/>
        <v>0</v>
      </c>
      <c r="O267" s="29">
        <f t="shared" si="100"/>
        <v>0</v>
      </c>
      <c r="P267" s="29">
        <f t="shared" si="101"/>
        <v>0</v>
      </c>
      <c r="Q267" s="29">
        <f t="shared" si="102"/>
        <v>0</v>
      </c>
      <c r="R267" s="19"/>
      <c r="S267" s="26"/>
      <c r="T267" s="26">
        <f t="shared" si="103"/>
        <v>0</v>
      </c>
      <c r="U267" s="26">
        <f t="shared" si="104"/>
        <v>0</v>
      </c>
      <c r="V267" s="26">
        <f>Master!S267</f>
        <v>0</v>
      </c>
      <c r="W267" s="26">
        <f t="shared" si="105"/>
        <v>0</v>
      </c>
      <c r="X267" s="26">
        <f t="shared" si="106"/>
        <v>0</v>
      </c>
      <c r="Y267" s="26">
        <f t="shared" si="107"/>
        <v>0</v>
      </c>
      <c r="Z267" s="26">
        <f t="shared" si="108"/>
        <v>0</v>
      </c>
      <c r="AA267" s="26">
        <f t="shared" si="109"/>
        <v>0</v>
      </c>
      <c r="AB267" s="26">
        <f t="shared" si="110"/>
        <v>0</v>
      </c>
      <c r="AC267" s="26">
        <f t="shared" si="111"/>
        <v>0</v>
      </c>
      <c r="AD267" s="26">
        <f t="shared" si="112"/>
        <v>0</v>
      </c>
      <c r="AE267" s="26">
        <f t="shared" si="113"/>
        <v>0</v>
      </c>
      <c r="AF267" s="26">
        <f t="shared" si="114"/>
        <v>0</v>
      </c>
      <c r="AG267" s="26">
        <f t="shared" si="115"/>
        <v>0</v>
      </c>
      <c r="AH267" s="26">
        <f t="shared" si="116"/>
        <v>0</v>
      </c>
      <c r="AI267" s="26"/>
      <c r="AJ267" s="1">
        <f t="shared" si="117"/>
        <v>0</v>
      </c>
      <c r="AK267" s="1">
        <f t="shared" si="118"/>
        <v>0</v>
      </c>
      <c r="AL267" s="1">
        <f t="shared" si="119"/>
        <v>0</v>
      </c>
    </row>
    <row r="268" spans="1:38" ht="20.100000000000001" customHeight="1" x14ac:dyDescent="0.25">
      <c r="A268" s="29">
        <f>IF(Table1[[#This Row],[Sr.No.]]="","",Table1[[#This Row],[Sr.No.]])</f>
        <v>263</v>
      </c>
      <c r="B268" s="30" t="str">
        <f>IF(Table1[[#This Row],[Name of Employee]]="","",Table1[[#This Row],[Name of Employee]])</f>
        <v>Z</v>
      </c>
      <c r="C268" s="29" t="str">
        <f>IF(IF(Master!T268="","",Master!T268)=0,"",IF(Master!T268="","",Master!T268))</f>
        <v/>
      </c>
      <c r="D268" s="17"/>
      <c r="E268" s="17">
        <v>50000</v>
      </c>
      <c r="F268" s="17"/>
      <c r="G268" s="17"/>
      <c r="H268" s="29">
        <f t="shared" si="96"/>
        <v>-50000</v>
      </c>
      <c r="I268" s="17"/>
      <c r="J268" s="42" t="str">
        <f t="shared" si="97"/>
        <v/>
      </c>
      <c r="K268" s="17"/>
      <c r="L268" s="17"/>
      <c r="M268" s="29">
        <f t="shared" si="98"/>
        <v>-50000</v>
      </c>
      <c r="N268" s="29">
        <f t="shared" si="99"/>
        <v>0</v>
      </c>
      <c r="O268" s="29">
        <f t="shared" si="100"/>
        <v>0</v>
      </c>
      <c r="P268" s="29">
        <f t="shared" si="101"/>
        <v>0</v>
      </c>
      <c r="Q268" s="29">
        <f t="shared" si="102"/>
        <v>0</v>
      </c>
      <c r="R268" s="19"/>
      <c r="S268" s="26"/>
      <c r="T268" s="26">
        <f t="shared" si="103"/>
        <v>0</v>
      </c>
      <c r="U268" s="26">
        <f t="shared" si="104"/>
        <v>0</v>
      </c>
      <c r="V268" s="26">
        <f>Master!S268</f>
        <v>0</v>
      </c>
      <c r="W268" s="26">
        <f t="shared" si="105"/>
        <v>0</v>
      </c>
      <c r="X268" s="26">
        <f t="shared" si="106"/>
        <v>0</v>
      </c>
      <c r="Y268" s="26">
        <f t="shared" si="107"/>
        <v>0</v>
      </c>
      <c r="Z268" s="26">
        <f t="shared" si="108"/>
        <v>0</v>
      </c>
      <c r="AA268" s="26">
        <f t="shared" si="109"/>
        <v>0</v>
      </c>
      <c r="AB268" s="26">
        <f t="shared" si="110"/>
        <v>0</v>
      </c>
      <c r="AC268" s="26">
        <f t="shared" si="111"/>
        <v>0</v>
      </c>
      <c r="AD268" s="26">
        <f t="shared" si="112"/>
        <v>0</v>
      </c>
      <c r="AE268" s="26">
        <f t="shared" si="113"/>
        <v>0</v>
      </c>
      <c r="AF268" s="26">
        <f t="shared" si="114"/>
        <v>0</v>
      </c>
      <c r="AG268" s="26">
        <f t="shared" si="115"/>
        <v>0</v>
      </c>
      <c r="AH268" s="26">
        <f t="shared" si="116"/>
        <v>0</v>
      </c>
      <c r="AI268" s="26"/>
      <c r="AJ268" s="1">
        <f t="shared" si="117"/>
        <v>0</v>
      </c>
      <c r="AK268" s="1">
        <f t="shared" si="118"/>
        <v>0</v>
      </c>
      <c r="AL268" s="1">
        <f t="shared" si="119"/>
        <v>0</v>
      </c>
    </row>
    <row r="269" spans="1:38" ht="20.100000000000001" customHeight="1" x14ac:dyDescent="0.25">
      <c r="A269" s="29">
        <f>IF(Table1[[#This Row],[Sr.No.]]="","",Table1[[#This Row],[Sr.No.]])</f>
        <v>264</v>
      </c>
      <c r="B269" s="30" t="str">
        <f>IF(Table1[[#This Row],[Name of Employee]]="","",Table1[[#This Row],[Name of Employee]])</f>
        <v>A</v>
      </c>
      <c r="C269" s="29" t="str">
        <f>IF(IF(Master!T269="","",Master!T269)=0,"",IF(Master!T269="","",Master!T269))</f>
        <v/>
      </c>
      <c r="D269" s="17"/>
      <c r="E269" s="17">
        <v>50000</v>
      </c>
      <c r="F269" s="17"/>
      <c r="G269" s="17"/>
      <c r="H269" s="29">
        <f t="shared" si="96"/>
        <v>-50000</v>
      </c>
      <c r="I269" s="17"/>
      <c r="J269" s="42" t="str">
        <f t="shared" si="97"/>
        <v/>
      </c>
      <c r="K269" s="17"/>
      <c r="L269" s="17"/>
      <c r="M269" s="29">
        <f t="shared" si="98"/>
        <v>-50000</v>
      </c>
      <c r="N269" s="29">
        <f t="shared" si="99"/>
        <v>0</v>
      </c>
      <c r="O269" s="29">
        <f t="shared" si="100"/>
        <v>0</v>
      </c>
      <c r="P269" s="29">
        <f t="shared" si="101"/>
        <v>0</v>
      </c>
      <c r="Q269" s="29">
        <f t="shared" si="102"/>
        <v>0</v>
      </c>
      <c r="R269" s="19"/>
      <c r="S269" s="26"/>
      <c r="T269" s="26">
        <f t="shared" si="103"/>
        <v>0</v>
      </c>
      <c r="U269" s="26">
        <f t="shared" si="104"/>
        <v>0</v>
      </c>
      <c r="V269" s="26">
        <f>Master!S269</f>
        <v>0</v>
      </c>
      <c r="W269" s="26">
        <f t="shared" si="105"/>
        <v>0</v>
      </c>
      <c r="X269" s="26">
        <f t="shared" si="106"/>
        <v>0</v>
      </c>
      <c r="Y269" s="26">
        <f t="shared" si="107"/>
        <v>0</v>
      </c>
      <c r="Z269" s="26">
        <f t="shared" si="108"/>
        <v>0</v>
      </c>
      <c r="AA269" s="26">
        <f t="shared" si="109"/>
        <v>0</v>
      </c>
      <c r="AB269" s="26">
        <f t="shared" si="110"/>
        <v>0</v>
      </c>
      <c r="AC269" s="26">
        <f t="shared" si="111"/>
        <v>0</v>
      </c>
      <c r="AD269" s="26">
        <f t="shared" si="112"/>
        <v>0</v>
      </c>
      <c r="AE269" s="26">
        <f t="shared" si="113"/>
        <v>0</v>
      </c>
      <c r="AF269" s="26">
        <f t="shared" si="114"/>
        <v>0</v>
      </c>
      <c r="AG269" s="26">
        <f t="shared" si="115"/>
        <v>0</v>
      </c>
      <c r="AH269" s="26">
        <f t="shared" si="116"/>
        <v>0</v>
      </c>
      <c r="AI269" s="26"/>
      <c r="AJ269" s="1">
        <f t="shared" si="117"/>
        <v>0</v>
      </c>
      <c r="AK269" s="1">
        <f t="shared" si="118"/>
        <v>0</v>
      </c>
      <c r="AL269" s="1">
        <f t="shared" si="119"/>
        <v>0</v>
      </c>
    </row>
    <row r="270" spans="1:38" ht="20.100000000000001" customHeight="1" x14ac:dyDescent="0.25">
      <c r="A270" s="29">
        <f>IF(Table1[[#This Row],[Sr.No.]]="","",Table1[[#This Row],[Sr.No.]])</f>
        <v>265</v>
      </c>
      <c r="B270" s="30" t="str">
        <f>IF(Table1[[#This Row],[Name of Employee]]="","",Table1[[#This Row],[Name of Employee]])</f>
        <v>B</v>
      </c>
      <c r="C270" s="29" t="str">
        <f>IF(IF(Master!T270="","",Master!T270)=0,"",IF(Master!T270="","",Master!T270))</f>
        <v/>
      </c>
      <c r="D270" s="17"/>
      <c r="E270" s="17">
        <v>50000</v>
      </c>
      <c r="F270" s="17"/>
      <c r="G270" s="17"/>
      <c r="H270" s="29">
        <f t="shared" si="96"/>
        <v>-50000</v>
      </c>
      <c r="I270" s="17"/>
      <c r="J270" s="42" t="str">
        <f t="shared" si="97"/>
        <v/>
      </c>
      <c r="K270" s="17"/>
      <c r="L270" s="17"/>
      <c r="M270" s="29">
        <f t="shared" si="98"/>
        <v>-50000</v>
      </c>
      <c r="N270" s="29">
        <f t="shared" si="99"/>
        <v>0</v>
      </c>
      <c r="O270" s="29">
        <f t="shared" si="100"/>
        <v>0</v>
      </c>
      <c r="P270" s="29">
        <f t="shared" si="101"/>
        <v>0</v>
      </c>
      <c r="Q270" s="29">
        <f t="shared" si="102"/>
        <v>0</v>
      </c>
      <c r="R270" s="19"/>
      <c r="S270" s="26"/>
      <c r="T270" s="26">
        <f t="shared" si="103"/>
        <v>0</v>
      </c>
      <c r="U270" s="26">
        <f t="shared" si="104"/>
        <v>0</v>
      </c>
      <c r="V270" s="26">
        <f>Master!S270</f>
        <v>0</v>
      </c>
      <c r="W270" s="26">
        <f t="shared" si="105"/>
        <v>0</v>
      </c>
      <c r="X270" s="26">
        <f t="shared" si="106"/>
        <v>0</v>
      </c>
      <c r="Y270" s="26">
        <f t="shared" si="107"/>
        <v>0</v>
      </c>
      <c r="Z270" s="26">
        <f t="shared" si="108"/>
        <v>0</v>
      </c>
      <c r="AA270" s="26">
        <f t="shared" si="109"/>
        <v>0</v>
      </c>
      <c r="AB270" s="26">
        <f t="shared" si="110"/>
        <v>0</v>
      </c>
      <c r="AC270" s="26">
        <f t="shared" si="111"/>
        <v>0</v>
      </c>
      <c r="AD270" s="26">
        <f t="shared" si="112"/>
        <v>0</v>
      </c>
      <c r="AE270" s="26">
        <f t="shared" si="113"/>
        <v>0</v>
      </c>
      <c r="AF270" s="26">
        <f t="shared" si="114"/>
        <v>0</v>
      </c>
      <c r="AG270" s="26">
        <f t="shared" si="115"/>
        <v>0</v>
      </c>
      <c r="AH270" s="26">
        <f t="shared" si="116"/>
        <v>0</v>
      </c>
      <c r="AI270" s="26"/>
      <c r="AJ270" s="1">
        <f t="shared" si="117"/>
        <v>0</v>
      </c>
      <c r="AK270" s="1">
        <f t="shared" si="118"/>
        <v>0</v>
      </c>
      <c r="AL270" s="1">
        <f t="shared" si="119"/>
        <v>0</v>
      </c>
    </row>
    <row r="271" spans="1:38" ht="20.100000000000001" customHeight="1" x14ac:dyDescent="0.25">
      <c r="A271" s="29">
        <f>IF(Table1[[#This Row],[Sr.No.]]="","",Table1[[#This Row],[Sr.No.]])</f>
        <v>266</v>
      </c>
      <c r="B271" s="30" t="str">
        <f>IF(Table1[[#This Row],[Name of Employee]]="","",Table1[[#This Row],[Name of Employee]])</f>
        <v>C</v>
      </c>
      <c r="C271" s="29" t="str">
        <f>IF(IF(Master!T271="","",Master!T271)=0,"",IF(Master!T271="","",Master!T271))</f>
        <v/>
      </c>
      <c r="D271" s="17"/>
      <c r="E271" s="17">
        <v>50000</v>
      </c>
      <c r="F271" s="17"/>
      <c r="G271" s="17"/>
      <c r="H271" s="29">
        <f t="shared" si="96"/>
        <v>-50000</v>
      </c>
      <c r="I271" s="17"/>
      <c r="J271" s="42" t="str">
        <f t="shared" si="97"/>
        <v/>
      </c>
      <c r="K271" s="17"/>
      <c r="L271" s="17"/>
      <c r="M271" s="29">
        <f t="shared" si="98"/>
        <v>-50000</v>
      </c>
      <c r="N271" s="29">
        <f t="shared" si="99"/>
        <v>0</v>
      </c>
      <c r="O271" s="29">
        <f t="shared" si="100"/>
        <v>0</v>
      </c>
      <c r="P271" s="29">
        <f t="shared" si="101"/>
        <v>0</v>
      </c>
      <c r="Q271" s="29">
        <f t="shared" si="102"/>
        <v>0</v>
      </c>
      <c r="R271" s="19"/>
      <c r="S271" s="26"/>
      <c r="T271" s="26">
        <f t="shared" si="103"/>
        <v>0</v>
      </c>
      <c r="U271" s="26">
        <f t="shared" si="104"/>
        <v>0</v>
      </c>
      <c r="V271" s="26">
        <f>Master!S271</f>
        <v>0</v>
      </c>
      <c r="W271" s="26">
        <f t="shared" si="105"/>
        <v>0</v>
      </c>
      <c r="X271" s="26">
        <f t="shared" si="106"/>
        <v>0</v>
      </c>
      <c r="Y271" s="26">
        <f t="shared" si="107"/>
        <v>0</v>
      </c>
      <c r="Z271" s="26">
        <f t="shared" si="108"/>
        <v>0</v>
      </c>
      <c r="AA271" s="26">
        <f t="shared" si="109"/>
        <v>0</v>
      </c>
      <c r="AB271" s="26">
        <f t="shared" si="110"/>
        <v>0</v>
      </c>
      <c r="AC271" s="26">
        <f t="shared" si="111"/>
        <v>0</v>
      </c>
      <c r="AD271" s="26">
        <f t="shared" si="112"/>
        <v>0</v>
      </c>
      <c r="AE271" s="26">
        <f t="shared" si="113"/>
        <v>0</v>
      </c>
      <c r="AF271" s="26">
        <f t="shared" si="114"/>
        <v>0</v>
      </c>
      <c r="AG271" s="26">
        <f t="shared" si="115"/>
        <v>0</v>
      </c>
      <c r="AH271" s="26">
        <f t="shared" si="116"/>
        <v>0</v>
      </c>
      <c r="AI271" s="26"/>
      <c r="AJ271" s="1">
        <f t="shared" si="117"/>
        <v>0</v>
      </c>
      <c r="AK271" s="1">
        <f t="shared" si="118"/>
        <v>0</v>
      </c>
      <c r="AL271" s="1">
        <f t="shared" si="119"/>
        <v>0</v>
      </c>
    </row>
    <row r="272" spans="1:38" ht="20.100000000000001" customHeight="1" x14ac:dyDescent="0.25">
      <c r="A272" s="29">
        <f>IF(Table1[[#This Row],[Sr.No.]]="","",Table1[[#This Row],[Sr.No.]])</f>
        <v>267</v>
      </c>
      <c r="B272" s="30" t="str">
        <f>IF(Table1[[#This Row],[Name of Employee]]="","",Table1[[#This Row],[Name of Employee]])</f>
        <v>D</v>
      </c>
      <c r="C272" s="29" t="str">
        <f>IF(IF(Master!T272="","",Master!T272)=0,"",IF(Master!T272="","",Master!T272))</f>
        <v/>
      </c>
      <c r="D272" s="17"/>
      <c r="E272" s="17">
        <v>50000</v>
      </c>
      <c r="F272" s="17"/>
      <c r="G272" s="17"/>
      <c r="H272" s="29">
        <f t="shared" si="96"/>
        <v>-50000</v>
      </c>
      <c r="I272" s="17"/>
      <c r="J272" s="42" t="str">
        <f t="shared" si="97"/>
        <v/>
      </c>
      <c r="K272" s="17"/>
      <c r="L272" s="17"/>
      <c r="M272" s="29">
        <f t="shared" si="98"/>
        <v>-50000</v>
      </c>
      <c r="N272" s="29">
        <f t="shared" si="99"/>
        <v>0</v>
      </c>
      <c r="O272" s="29">
        <f t="shared" si="100"/>
        <v>0</v>
      </c>
      <c r="P272" s="29">
        <f t="shared" si="101"/>
        <v>0</v>
      </c>
      <c r="Q272" s="29">
        <f t="shared" si="102"/>
        <v>0</v>
      </c>
      <c r="R272" s="19"/>
      <c r="S272" s="26"/>
      <c r="T272" s="26">
        <f t="shared" si="103"/>
        <v>0</v>
      </c>
      <c r="U272" s="26">
        <f t="shared" si="104"/>
        <v>0</v>
      </c>
      <c r="V272" s="26">
        <f>Master!S272</f>
        <v>0</v>
      </c>
      <c r="W272" s="26">
        <f t="shared" si="105"/>
        <v>0</v>
      </c>
      <c r="X272" s="26">
        <f t="shared" si="106"/>
        <v>0</v>
      </c>
      <c r="Y272" s="26">
        <f t="shared" si="107"/>
        <v>0</v>
      </c>
      <c r="Z272" s="26">
        <f t="shared" si="108"/>
        <v>0</v>
      </c>
      <c r="AA272" s="26">
        <f t="shared" si="109"/>
        <v>0</v>
      </c>
      <c r="AB272" s="26">
        <f t="shared" si="110"/>
        <v>0</v>
      </c>
      <c r="AC272" s="26">
        <f t="shared" si="111"/>
        <v>0</v>
      </c>
      <c r="AD272" s="26">
        <f t="shared" si="112"/>
        <v>0</v>
      </c>
      <c r="AE272" s="26">
        <f t="shared" si="113"/>
        <v>0</v>
      </c>
      <c r="AF272" s="26">
        <f t="shared" si="114"/>
        <v>0</v>
      </c>
      <c r="AG272" s="26">
        <f t="shared" si="115"/>
        <v>0</v>
      </c>
      <c r="AH272" s="26">
        <f t="shared" si="116"/>
        <v>0</v>
      </c>
      <c r="AI272" s="26"/>
      <c r="AJ272" s="1">
        <f t="shared" si="117"/>
        <v>0</v>
      </c>
      <c r="AK272" s="1">
        <f t="shared" si="118"/>
        <v>0</v>
      </c>
      <c r="AL272" s="1">
        <f t="shared" si="119"/>
        <v>0</v>
      </c>
    </row>
    <row r="273" spans="1:38" ht="20.100000000000001" customHeight="1" x14ac:dyDescent="0.25">
      <c r="A273" s="29">
        <f>IF(Table1[[#This Row],[Sr.No.]]="","",Table1[[#This Row],[Sr.No.]])</f>
        <v>268</v>
      </c>
      <c r="B273" s="30" t="str">
        <f>IF(Table1[[#This Row],[Name of Employee]]="","",Table1[[#This Row],[Name of Employee]])</f>
        <v>E</v>
      </c>
      <c r="C273" s="29" t="str">
        <f>IF(IF(Master!T273="","",Master!T273)=0,"",IF(Master!T273="","",Master!T273))</f>
        <v/>
      </c>
      <c r="D273" s="17"/>
      <c r="E273" s="17">
        <v>50000</v>
      </c>
      <c r="F273" s="17"/>
      <c r="G273" s="17"/>
      <c r="H273" s="29">
        <f t="shared" si="96"/>
        <v>-50000</v>
      </c>
      <c r="I273" s="17"/>
      <c r="J273" s="42" t="str">
        <f t="shared" si="97"/>
        <v/>
      </c>
      <c r="K273" s="17"/>
      <c r="L273" s="17"/>
      <c r="M273" s="29">
        <f t="shared" si="98"/>
        <v>-50000</v>
      </c>
      <c r="N273" s="29">
        <f t="shared" si="99"/>
        <v>0</v>
      </c>
      <c r="O273" s="29">
        <f t="shared" si="100"/>
        <v>0</v>
      </c>
      <c r="P273" s="29">
        <f t="shared" si="101"/>
        <v>0</v>
      </c>
      <c r="Q273" s="29">
        <f t="shared" si="102"/>
        <v>0</v>
      </c>
      <c r="R273" s="19"/>
      <c r="S273" s="26"/>
      <c r="T273" s="26">
        <f t="shared" si="103"/>
        <v>0</v>
      </c>
      <c r="U273" s="26">
        <f t="shared" si="104"/>
        <v>0</v>
      </c>
      <c r="V273" s="26">
        <f>Master!S273</f>
        <v>0</v>
      </c>
      <c r="W273" s="26">
        <f t="shared" si="105"/>
        <v>0</v>
      </c>
      <c r="X273" s="26">
        <f t="shared" si="106"/>
        <v>0</v>
      </c>
      <c r="Y273" s="26">
        <f t="shared" si="107"/>
        <v>0</v>
      </c>
      <c r="Z273" s="26">
        <f t="shared" si="108"/>
        <v>0</v>
      </c>
      <c r="AA273" s="26">
        <f t="shared" si="109"/>
        <v>0</v>
      </c>
      <c r="AB273" s="26">
        <f t="shared" si="110"/>
        <v>0</v>
      </c>
      <c r="AC273" s="26">
        <f t="shared" si="111"/>
        <v>0</v>
      </c>
      <c r="AD273" s="26">
        <f t="shared" si="112"/>
        <v>0</v>
      </c>
      <c r="AE273" s="26">
        <f t="shared" si="113"/>
        <v>0</v>
      </c>
      <c r="AF273" s="26">
        <f t="shared" si="114"/>
        <v>0</v>
      </c>
      <c r="AG273" s="26">
        <f t="shared" si="115"/>
        <v>0</v>
      </c>
      <c r="AH273" s="26">
        <f t="shared" si="116"/>
        <v>0</v>
      </c>
      <c r="AI273" s="26"/>
      <c r="AJ273" s="1">
        <f t="shared" si="117"/>
        <v>0</v>
      </c>
      <c r="AK273" s="1">
        <f t="shared" si="118"/>
        <v>0</v>
      </c>
      <c r="AL273" s="1">
        <f t="shared" si="119"/>
        <v>0</v>
      </c>
    </row>
    <row r="274" spans="1:38" ht="20.100000000000001" customHeight="1" x14ac:dyDescent="0.25">
      <c r="A274" s="29">
        <f>IF(Table1[[#This Row],[Sr.No.]]="","",Table1[[#This Row],[Sr.No.]])</f>
        <v>269</v>
      </c>
      <c r="B274" s="30" t="str">
        <f>IF(Table1[[#This Row],[Name of Employee]]="","",Table1[[#This Row],[Name of Employee]])</f>
        <v>F</v>
      </c>
      <c r="C274" s="29" t="str">
        <f>IF(IF(Master!T274="","",Master!T274)=0,"",IF(Master!T274="","",Master!T274))</f>
        <v/>
      </c>
      <c r="D274" s="17"/>
      <c r="E274" s="17">
        <v>50000</v>
      </c>
      <c r="F274" s="17"/>
      <c r="G274" s="17"/>
      <c r="H274" s="29">
        <f t="shared" si="96"/>
        <v>-50000</v>
      </c>
      <c r="I274" s="17"/>
      <c r="J274" s="42" t="str">
        <f t="shared" si="97"/>
        <v/>
      </c>
      <c r="K274" s="17"/>
      <c r="L274" s="17"/>
      <c r="M274" s="29">
        <f t="shared" si="98"/>
        <v>-50000</v>
      </c>
      <c r="N274" s="29">
        <f t="shared" si="99"/>
        <v>0</v>
      </c>
      <c r="O274" s="29">
        <f t="shared" si="100"/>
        <v>0</v>
      </c>
      <c r="P274" s="29">
        <f t="shared" si="101"/>
        <v>0</v>
      </c>
      <c r="Q274" s="29">
        <f t="shared" si="102"/>
        <v>0</v>
      </c>
      <c r="R274" s="19"/>
      <c r="S274" s="26"/>
      <c r="T274" s="26">
        <f t="shared" si="103"/>
        <v>0</v>
      </c>
      <c r="U274" s="26">
        <f t="shared" si="104"/>
        <v>0</v>
      </c>
      <c r="V274" s="26">
        <f>Master!S274</f>
        <v>0</v>
      </c>
      <c r="W274" s="26">
        <f t="shared" si="105"/>
        <v>0</v>
      </c>
      <c r="X274" s="26">
        <f t="shared" si="106"/>
        <v>0</v>
      </c>
      <c r="Y274" s="26">
        <f t="shared" si="107"/>
        <v>0</v>
      </c>
      <c r="Z274" s="26">
        <f t="shared" si="108"/>
        <v>0</v>
      </c>
      <c r="AA274" s="26">
        <f t="shared" si="109"/>
        <v>0</v>
      </c>
      <c r="AB274" s="26">
        <f t="shared" si="110"/>
        <v>0</v>
      </c>
      <c r="AC274" s="26">
        <f t="shared" si="111"/>
        <v>0</v>
      </c>
      <c r="AD274" s="26">
        <f t="shared" si="112"/>
        <v>0</v>
      </c>
      <c r="AE274" s="26">
        <f t="shared" si="113"/>
        <v>0</v>
      </c>
      <c r="AF274" s="26">
        <f t="shared" si="114"/>
        <v>0</v>
      </c>
      <c r="AG274" s="26">
        <f t="shared" si="115"/>
        <v>0</v>
      </c>
      <c r="AH274" s="26">
        <f t="shared" si="116"/>
        <v>0</v>
      </c>
      <c r="AI274" s="26"/>
      <c r="AJ274" s="1">
        <f t="shared" si="117"/>
        <v>0</v>
      </c>
      <c r="AK274" s="1">
        <f t="shared" si="118"/>
        <v>0</v>
      </c>
      <c r="AL274" s="1">
        <f t="shared" si="119"/>
        <v>0</v>
      </c>
    </row>
    <row r="275" spans="1:38" ht="20.100000000000001" customHeight="1" x14ac:dyDescent="0.25">
      <c r="A275" s="29">
        <f>IF(Table1[[#This Row],[Sr.No.]]="","",Table1[[#This Row],[Sr.No.]])</f>
        <v>270</v>
      </c>
      <c r="B275" s="30" t="str">
        <f>IF(Table1[[#This Row],[Name of Employee]]="","",Table1[[#This Row],[Name of Employee]])</f>
        <v>G</v>
      </c>
      <c r="C275" s="29" t="str">
        <f>IF(IF(Master!T275="","",Master!T275)=0,"",IF(Master!T275="","",Master!T275))</f>
        <v/>
      </c>
      <c r="D275" s="17"/>
      <c r="E275" s="17">
        <v>50000</v>
      </c>
      <c r="F275" s="17"/>
      <c r="G275" s="17"/>
      <c r="H275" s="29">
        <f t="shared" si="96"/>
        <v>-50000</v>
      </c>
      <c r="I275" s="17"/>
      <c r="J275" s="42" t="str">
        <f t="shared" si="97"/>
        <v/>
      </c>
      <c r="K275" s="17"/>
      <c r="L275" s="17"/>
      <c r="M275" s="29">
        <f t="shared" si="98"/>
        <v>-50000</v>
      </c>
      <c r="N275" s="29">
        <f t="shared" si="99"/>
        <v>0</v>
      </c>
      <c r="O275" s="29">
        <f t="shared" si="100"/>
        <v>0</v>
      </c>
      <c r="P275" s="29">
        <f t="shared" si="101"/>
        <v>0</v>
      </c>
      <c r="Q275" s="29">
        <f t="shared" si="102"/>
        <v>0</v>
      </c>
      <c r="R275" s="19"/>
      <c r="S275" s="26"/>
      <c r="T275" s="26">
        <f t="shared" si="103"/>
        <v>0</v>
      </c>
      <c r="U275" s="26">
        <f t="shared" si="104"/>
        <v>0</v>
      </c>
      <c r="V275" s="26">
        <f>Master!S275</f>
        <v>0</v>
      </c>
      <c r="W275" s="26">
        <f t="shared" si="105"/>
        <v>0</v>
      </c>
      <c r="X275" s="26">
        <f t="shared" si="106"/>
        <v>0</v>
      </c>
      <c r="Y275" s="26">
        <f t="shared" si="107"/>
        <v>0</v>
      </c>
      <c r="Z275" s="26">
        <f t="shared" si="108"/>
        <v>0</v>
      </c>
      <c r="AA275" s="26">
        <f t="shared" si="109"/>
        <v>0</v>
      </c>
      <c r="AB275" s="26">
        <f t="shared" si="110"/>
        <v>0</v>
      </c>
      <c r="AC275" s="26">
        <f t="shared" si="111"/>
        <v>0</v>
      </c>
      <c r="AD275" s="26">
        <f t="shared" si="112"/>
        <v>0</v>
      </c>
      <c r="AE275" s="26">
        <f t="shared" si="113"/>
        <v>0</v>
      </c>
      <c r="AF275" s="26">
        <f t="shared" si="114"/>
        <v>0</v>
      </c>
      <c r="AG275" s="26">
        <f t="shared" si="115"/>
        <v>0</v>
      </c>
      <c r="AH275" s="26">
        <f t="shared" si="116"/>
        <v>0</v>
      </c>
      <c r="AI275" s="26"/>
      <c r="AJ275" s="1">
        <f t="shared" si="117"/>
        <v>0</v>
      </c>
      <c r="AK275" s="1">
        <f t="shared" si="118"/>
        <v>0</v>
      </c>
      <c r="AL275" s="1">
        <f t="shared" si="119"/>
        <v>0</v>
      </c>
    </row>
    <row r="276" spans="1:38" ht="20.100000000000001" customHeight="1" x14ac:dyDescent="0.25">
      <c r="A276" s="29">
        <f>IF(Table1[[#This Row],[Sr.No.]]="","",Table1[[#This Row],[Sr.No.]])</f>
        <v>271</v>
      </c>
      <c r="B276" s="30" t="str">
        <f>IF(Table1[[#This Row],[Name of Employee]]="","",Table1[[#This Row],[Name of Employee]])</f>
        <v>H</v>
      </c>
      <c r="C276" s="29" t="str">
        <f>IF(IF(Master!T276="","",Master!T276)=0,"",IF(Master!T276="","",Master!T276))</f>
        <v/>
      </c>
      <c r="D276" s="17"/>
      <c r="E276" s="17">
        <v>50000</v>
      </c>
      <c r="F276" s="17"/>
      <c r="G276" s="17"/>
      <c r="H276" s="29">
        <f t="shared" si="96"/>
        <v>-50000</v>
      </c>
      <c r="I276" s="17"/>
      <c r="J276" s="42" t="str">
        <f t="shared" si="97"/>
        <v/>
      </c>
      <c r="K276" s="17"/>
      <c r="L276" s="17"/>
      <c r="M276" s="29">
        <f t="shared" si="98"/>
        <v>-50000</v>
      </c>
      <c r="N276" s="29">
        <f t="shared" si="99"/>
        <v>0</v>
      </c>
      <c r="O276" s="29">
        <f t="shared" si="100"/>
        <v>0</v>
      </c>
      <c r="P276" s="29">
        <f t="shared" si="101"/>
        <v>0</v>
      </c>
      <c r="Q276" s="29">
        <f t="shared" si="102"/>
        <v>0</v>
      </c>
      <c r="R276" s="19"/>
      <c r="S276" s="26"/>
      <c r="T276" s="26">
        <f t="shared" si="103"/>
        <v>0</v>
      </c>
      <c r="U276" s="26">
        <f t="shared" si="104"/>
        <v>0</v>
      </c>
      <c r="V276" s="26">
        <f>Master!S276</f>
        <v>0</v>
      </c>
      <c r="W276" s="26">
        <f t="shared" si="105"/>
        <v>0</v>
      </c>
      <c r="X276" s="26">
        <f t="shared" si="106"/>
        <v>0</v>
      </c>
      <c r="Y276" s="26">
        <f t="shared" si="107"/>
        <v>0</v>
      </c>
      <c r="Z276" s="26">
        <f t="shared" si="108"/>
        <v>0</v>
      </c>
      <c r="AA276" s="26">
        <f t="shared" si="109"/>
        <v>0</v>
      </c>
      <c r="AB276" s="26">
        <f t="shared" si="110"/>
        <v>0</v>
      </c>
      <c r="AC276" s="26">
        <f t="shared" si="111"/>
        <v>0</v>
      </c>
      <c r="AD276" s="26">
        <f t="shared" si="112"/>
        <v>0</v>
      </c>
      <c r="AE276" s="26">
        <f t="shared" si="113"/>
        <v>0</v>
      </c>
      <c r="AF276" s="26">
        <f t="shared" si="114"/>
        <v>0</v>
      </c>
      <c r="AG276" s="26">
        <f t="shared" si="115"/>
        <v>0</v>
      </c>
      <c r="AH276" s="26">
        <f t="shared" si="116"/>
        <v>0</v>
      </c>
      <c r="AI276" s="26"/>
      <c r="AJ276" s="1">
        <f t="shared" si="117"/>
        <v>0</v>
      </c>
      <c r="AK276" s="1">
        <f t="shared" si="118"/>
        <v>0</v>
      </c>
      <c r="AL276" s="1">
        <f t="shared" si="119"/>
        <v>0</v>
      </c>
    </row>
    <row r="277" spans="1:38" ht="20.100000000000001" customHeight="1" x14ac:dyDescent="0.25">
      <c r="A277" s="29">
        <f>IF(Table1[[#This Row],[Sr.No.]]="","",Table1[[#This Row],[Sr.No.]])</f>
        <v>272</v>
      </c>
      <c r="B277" s="30" t="str">
        <f>IF(Table1[[#This Row],[Name of Employee]]="","",Table1[[#This Row],[Name of Employee]])</f>
        <v>I</v>
      </c>
      <c r="C277" s="29" t="str">
        <f>IF(IF(Master!T277="","",Master!T277)=0,"",IF(Master!T277="","",Master!T277))</f>
        <v/>
      </c>
      <c r="D277" s="17"/>
      <c r="E277" s="17">
        <v>50000</v>
      </c>
      <c r="F277" s="17"/>
      <c r="G277" s="17"/>
      <c r="H277" s="29">
        <f t="shared" si="96"/>
        <v>-50000</v>
      </c>
      <c r="I277" s="17"/>
      <c r="J277" s="42" t="str">
        <f t="shared" si="97"/>
        <v/>
      </c>
      <c r="K277" s="17"/>
      <c r="L277" s="17"/>
      <c r="M277" s="29">
        <f t="shared" si="98"/>
        <v>-50000</v>
      </c>
      <c r="N277" s="29">
        <f t="shared" si="99"/>
        <v>0</v>
      </c>
      <c r="O277" s="29">
        <f t="shared" si="100"/>
        <v>0</v>
      </c>
      <c r="P277" s="29">
        <f t="shared" si="101"/>
        <v>0</v>
      </c>
      <c r="Q277" s="29">
        <f t="shared" si="102"/>
        <v>0</v>
      </c>
      <c r="R277" s="19"/>
      <c r="S277" s="26"/>
      <c r="T277" s="26">
        <f t="shared" si="103"/>
        <v>0</v>
      </c>
      <c r="U277" s="26">
        <f t="shared" si="104"/>
        <v>0</v>
      </c>
      <c r="V277" s="26">
        <f>Master!S277</f>
        <v>0</v>
      </c>
      <c r="W277" s="26">
        <f t="shared" si="105"/>
        <v>0</v>
      </c>
      <c r="X277" s="26">
        <f t="shared" si="106"/>
        <v>0</v>
      </c>
      <c r="Y277" s="26">
        <f t="shared" si="107"/>
        <v>0</v>
      </c>
      <c r="Z277" s="26">
        <f t="shared" si="108"/>
        <v>0</v>
      </c>
      <c r="AA277" s="26">
        <f t="shared" si="109"/>
        <v>0</v>
      </c>
      <c r="AB277" s="26">
        <f t="shared" si="110"/>
        <v>0</v>
      </c>
      <c r="AC277" s="26">
        <f t="shared" si="111"/>
        <v>0</v>
      </c>
      <c r="AD277" s="26">
        <f t="shared" si="112"/>
        <v>0</v>
      </c>
      <c r="AE277" s="26">
        <f t="shared" si="113"/>
        <v>0</v>
      </c>
      <c r="AF277" s="26">
        <f t="shared" si="114"/>
        <v>0</v>
      </c>
      <c r="AG277" s="26">
        <f t="shared" si="115"/>
        <v>0</v>
      </c>
      <c r="AH277" s="26">
        <f t="shared" si="116"/>
        <v>0</v>
      </c>
      <c r="AI277" s="26"/>
      <c r="AJ277" s="1">
        <f t="shared" si="117"/>
        <v>0</v>
      </c>
      <c r="AK277" s="1">
        <f t="shared" si="118"/>
        <v>0</v>
      </c>
      <c r="AL277" s="1">
        <f t="shared" si="119"/>
        <v>0</v>
      </c>
    </row>
    <row r="278" spans="1:38" ht="20.100000000000001" customHeight="1" x14ac:dyDescent="0.25">
      <c r="A278" s="29">
        <f>IF(Table1[[#This Row],[Sr.No.]]="","",Table1[[#This Row],[Sr.No.]])</f>
        <v>273</v>
      </c>
      <c r="B278" s="30" t="str">
        <f>IF(Table1[[#This Row],[Name of Employee]]="","",Table1[[#This Row],[Name of Employee]])</f>
        <v>J</v>
      </c>
      <c r="C278" s="29" t="str">
        <f>IF(IF(Master!T278="","",Master!T278)=0,"",IF(Master!T278="","",Master!T278))</f>
        <v/>
      </c>
      <c r="D278" s="17"/>
      <c r="E278" s="17">
        <v>50000</v>
      </c>
      <c r="F278" s="17"/>
      <c r="G278" s="17"/>
      <c r="H278" s="29">
        <f t="shared" si="96"/>
        <v>-50000</v>
      </c>
      <c r="I278" s="17"/>
      <c r="J278" s="42" t="str">
        <f t="shared" si="97"/>
        <v/>
      </c>
      <c r="K278" s="17"/>
      <c r="L278" s="17"/>
      <c r="M278" s="29">
        <f t="shared" si="98"/>
        <v>-50000</v>
      </c>
      <c r="N278" s="29">
        <f t="shared" si="99"/>
        <v>0</v>
      </c>
      <c r="O278" s="29">
        <f t="shared" si="100"/>
        <v>0</v>
      </c>
      <c r="P278" s="29">
        <f t="shared" si="101"/>
        <v>0</v>
      </c>
      <c r="Q278" s="29">
        <f t="shared" si="102"/>
        <v>0</v>
      </c>
      <c r="R278" s="19"/>
      <c r="S278" s="26"/>
      <c r="T278" s="26">
        <f t="shared" si="103"/>
        <v>0</v>
      </c>
      <c r="U278" s="26">
        <f t="shared" si="104"/>
        <v>0</v>
      </c>
      <c r="V278" s="26">
        <f>Master!S278</f>
        <v>0</v>
      </c>
      <c r="W278" s="26">
        <f t="shared" si="105"/>
        <v>0</v>
      </c>
      <c r="X278" s="26">
        <f t="shared" si="106"/>
        <v>0</v>
      </c>
      <c r="Y278" s="26">
        <f t="shared" si="107"/>
        <v>0</v>
      </c>
      <c r="Z278" s="26">
        <f t="shared" si="108"/>
        <v>0</v>
      </c>
      <c r="AA278" s="26">
        <f t="shared" si="109"/>
        <v>0</v>
      </c>
      <c r="AB278" s="26">
        <f t="shared" si="110"/>
        <v>0</v>
      </c>
      <c r="AC278" s="26">
        <f t="shared" si="111"/>
        <v>0</v>
      </c>
      <c r="AD278" s="26">
        <f t="shared" si="112"/>
        <v>0</v>
      </c>
      <c r="AE278" s="26">
        <f t="shared" si="113"/>
        <v>0</v>
      </c>
      <c r="AF278" s="26">
        <f t="shared" si="114"/>
        <v>0</v>
      </c>
      <c r="AG278" s="26">
        <f t="shared" si="115"/>
        <v>0</v>
      </c>
      <c r="AH278" s="26">
        <f t="shared" si="116"/>
        <v>0</v>
      </c>
      <c r="AI278" s="26"/>
      <c r="AJ278" s="1">
        <f t="shared" si="117"/>
        <v>0</v>
      </c>
      <c r="AK278" s="1">
        <f t="shared" si="118"/>
        <v>0</v>
      </c>
      <c r="AL278" s="1">
        <f t="shared" si="119"/>
        <v>0</v>
      </c>
    </row>
    <row r="279" spans="1:38" ht="20.100000000000001" customHeight="1" x14ac:dyDescent="0.25">
      <c r="A279" s="29">
        <f>IF(Table1[[#This Row],[Sr.No.]]="","",Table1[[#This Row],[Sr.No.]])</f>
        <v>274</v>
      </c>
      <c r="B279" s="30" t="str">
        <f>IF(Table1[[#This Row],[Name of Employee]]="","",Table1[[#This Row],[Name of Employee]])</f>
        <v>K</v>
      </c>
      <c r="C279" s="29" t="str">
        <f>IF(IF(Master!T279="","",Master!T279)=0,"",IF(Master!T279="","",Master!T279))</f>
        <v/>
      </c>
      <c r="D279" s="17"/>
      <c r="E279" s="17">
        <v>50000</v>
      </c>
      <c r="F279" s="17"/>
      <c r="G279" s="17"/>
      <c r="H279" s="29">
        <f t="shared" si="96"/>
        <v>-50000</v>
      </c>
      <c r="I279" s="17"/>
      <c r="J279" s="42" t="str">
        <f t="shared" si="97"/>
        <v/>
      </c>
      <c r="K279" s="17"/>
      <c r="L279" s="17"/>
      <c r="M279" s="29">
        <f t="shared" si="98"/>
        <v>-50000</v>
      </c>
      <c r="N279" s="29">
        <f t="shared" si="99"/>
        <v>0</v>
      </c>
      <c r="O279" s="29">
        <f t="shared" si="100"/>
        <v>0</v>
      </c>
      <c r="P279" s="29">
        <f t="shared" si="101"/>
        <v>0</v>
      </c>
      <c r="Q279" s="29">
        <f t="shared" si="102"/>
        <v>0</v>
      </c>
      <c r="R279" s="19"/>
      <c r="S279" s="26"/>
      <c r="T279" s="26">
        <f t="shared" si="103"/>
        <v>0</v>
      </c>
      <c r="U279" s="26">
        <f t="shared" si="104"/>
        <v>0</v>
      </c>
      <c r="V279" s="26">
        <f>Master!S279</f>
        <v>0</v>
      </c>
      <c r="W279" s="26">
        <f t="shared" si="105"/>
        <v>0</v>
      </c>
      <c r="X279" s="26">
        <f t="shared" si="106"/>
        <v>0</v>
      </c>
      <c r="Y279" s="26">
        <f t="shared" si="107"/>
        <v>0</v>
      </c>
      <c r="Z279" s="26">
        <f t="shared" si="108"/>
        <v>0</v>
      </c>
      <c r="AA279" s="26">
        <f t="shared" si="109"/>
        <v>0</v>
      </c>
      <c r="AB279" s="26">
        <f t="shared" si="110"/>
        <v>0</v>
      </c>
      <c r="AC279" s="26">
        <f t="shared" si="111"/>
        <v>0</v>
      </c>
      <c r="AD279" s="26">
        <f t="shared" si="112"/>
        <v>0</v>
      </c>
      <c r="AE279" s="26">
        <f t="shared" si="113"/>
        <v>0</v>
      </c>
      <c r="AF279" s="26">
        <f t="shared" si="114"/>
        <v>0</v>
      </c>
      <c r="AG279" s="26">
        <f t="shared" si="115"/>
        <v>0</v>
      </c>
      <c r="AH279" s="26">
        <f t="shared" si="116"/>
        <v>0</v>
      </c>
      <c r="AI279" s="26"/>
      <c r="AJ279" s="1">
        <f t="shared" si="117"/>
        <v>0</v>
      </c>
      <c r="AK279" s="1">
        <f t="shared" si="118"/>
        <v>0</v>
      </c>
      <c r="AL279" s="1">
        <f t="shared" si="119"/>
        <v>0</v>
      </c>
    </row>
    <row r="280" spans="1:38" ht="20.100000000000001" customHeight="1" x14ac:dyDescent="0.25">
      <c r="A280" s="29">
        <f>IF(Table1[[#This Row],[Sr.No.]]="","",Table1[[#This Row],[Sr.No.]])</f>
        <v>275</v>
      </c>
      <c r="B280" s="30" t="str">
        <f>IF(Table1[[#This Row],[Name of Employee]]="","",Table1[[#This Row],[Name of Employee]])</f>
        <v>L</v>
      </c>
      <c r="C280" s="29" t="str">
        <f>IF(IF(Master!T280="","",Master!T280)=0,"",IF(Master!T280="","",Master!T280))</f>
        <v/>
      </c>
      <c r="D280" s="17"/>
      <c r="E280" s="17">
        <v>50000</v>
      </c>
      <c r="F280" s="17"/>
      <c r="G280" s="17"/>
      <c r="H280" s="29">
        <f t="shared" si="96"/>
        <v>-50000</v>
      </c>
      <c r="I280" s="17"/>
      <c r="J280" s="42" t="str">
        <f t="shared" si="97"/>
        <v/>
      </c>
      <c r="K280" s="17"/>
      <c r="L280" s="17"/>
      <c r="M280" s="29">
        <f t="shared" si="98"/>
        <v>-50000</v>
      </c>
      <c r="N280" s="29">
        <f t="shared" si="99"/>
        <v>0</v>
      </c>
      <c r="O280" s="29">
        <f t="shared" si="100"/>
        <v>0</v>
      </c>
      <c r="P280" s="29">
        <f t="shared" si="101"/>
        <v>0</v>
      </c>
      <c r="Q280" s="29">
        <f t="shared" si="102"/>
        <v>0</v>
      </c>
      <c r="R280" s="19"/>
      <c r="S280" s="26"/>
      <c r="T280" s="26">
        <f t="shared" si="103"/>
        <v>0</v>
      </c>
      <c r="U280" s="26">
        <f t="shared" si="104"/>
        <v>0</v>
      </c>
      <c r="V280" s="26">
        <f>Master!S280</f>
        <v>0</v>
      </c>
      <c r="W280" s="26">
        <f t="shared" si="105"/>
        <v>0</v>
      </c>
      <c r="X280" s="26">
        <f t="shared" si="106"/>
        <v>0</v>
      </c>
      <c r="Y280" s="26">
        <f t="shared" si="107"/>
        <v>0</v>
      </c>
      <c r="Z280" s="26">
        <f t="shared" si="108"/>
        <v>0</v>
      </c>
      <c r="AA280" s="26">
        <f t="shared" si="109"/>
        <v>0</v>
      </c>
      <c r="AB280" s="26">
        <f t="shared" si="110"/>
        <v>0</v>
      </c>
      <c r="AC280" s="26">
        <f t="shared" si="111"/>
        <v>0</v>
      </c>
      <c r="AD280" s="26">
        <f t="shared" si="112"/>
        <v>0</v>
      </c>
      <c r="AE280" s="26">
        <f t="shared" si="113"/>
        <v>0</v>
      </c>
      <c r="AF280" s="26">
        <f t="shared" si="114"/>
        <v>0</v>
      </c>
      <c r="AG280" s="26">
        <f t="shared" si="115"/>
        <v>0</v>
      </c>
      <c r="AH280" s="26">
        <f t="shared" si="116"/>
        <v>0</v>
      </c>
      <c r="AI280" s="26"/>
      <c r="AJ280" s="1">
        <f t="shared" si="117"/>
        <v>0</v>
      </c>
      <c r="AK280" s="1">
        <f t="shared" si="118"/>
        <v>0</v>
      </c>
      <c r="AL280" s="1">
        <f t="shared" si="119"/>
        <v>0</v>
      </c>
    </row>
    <row r="281" spans="1:38" ht="20.100000000000001" customHeight="1" x14ac:dyDescent="0.25">
      <c r="A281" s="29">
        <f>IF(Table1[[#This Row],[Sr.No.]]="","",Table1[[#This Row],[Sr.No.]])</f>
        <v>276</v>
      </c>
      <c r="B281" s="30" t="str">
        <f>IF(Table1[[#This Row],[Name of Employee]]="","",Table1[[#This Row],[Name of Employee]])</f>
        <v>M</v>
      </c>
      <c r="C281" s="29" t="str">
        <f>IF(IF(Master!T281="","",Master!T281)=0,"",IF(Master!T281="","",Master!T281))</f>
        <v/>
      </c>
      <c r="D281" s="17"/>
      <c r="E281" s="17">
        <v>50000</v>
      </c>
      <c r="F281" s="17"/>
      <c r="G281" s="17"/>
      <c r="H281" s="29">
        <f t="shared" si="96"/>
        <v>-50000</v>
      </c>
      <c r="I281" s="17"/>
      <c r="J281" s="42" t="str">
        <f t="shared" si="97"/>
        <v/>
      </c>
      <c r="K281" s="17"/>
      <c r="L281" s="17"/>
      <c r="M281" s="29">
        <f t="shared" si="98"/>
        <v>-50000</v>
      </c>
      <c r="N281" s="29">
        <f t="shared" si="99"/>
        <v>0</v>
      </c>
      <c r="O281" s="29">
        <f t="shared" si="100"/>
        <v>0</v>
      </c>
      <c r="P281" s="29">
        <f t="shared" si="101"/>
        <v>0</v>
      </c>
      <c r="Q281" s="29">
        <f t="shared" si="102"/>
        <v>0</v>
      </c>
      <c r="R281" s="19"/>
      <c r="S281" s="26"/>
      <c r="T281" s="26">
        <f t="shared" si="103"/>
        <v>0</v>
      </c>
      <c r="U281" s="26">
        <f t="shared" si="104"/>
        <v>0</v>
      </c>
      <c r="V281" s="26">
        <f>Master!S281</f>
        <v>0</v>
      </c>
      <c r="W281" s="26">
        <f t="shared" si="105"/>
        <v>0</v>
      </c>
      <c r="X281" s="26">
        <f t="shared" si="106"/>
        <v>0</v>
      </c>
      <c r="Y281" s="26">
        <f t="shared" si="107"/>
        <v>0</v>
      </c>
      <c r="Z281" s="26">
        <f t="shared" si="108"/>
        <v>0</v>
      </c>
      <c r="AA281" s="26">
        <f t="shared" si="109"/>
        <v>0</v>
      </c>
      <c r="AB281" s="26">
        <f t="shared" si="110"/>
        <v>0</v>
      </c>
      <c r="AC281" s="26">
        <f t="shared" si="111"/>
        <v>0</v>
      </c>
      <c r="AD281" s="26">
        <f t="shared" si="112"/>
        <v>0</v>
      </c>
      <c r="AE281" s="26">
        <f t="shared" si="113"/>
        <v>0</v>
      </c>
      <c r="AF281" s="26">
        <f t="shared" si="114"/>
        <v>0</v>
      </c>
      <c r="AG281" s="26">
        <f t="shared" si="115"/>
        <v>0</v>
      </c>
      <c r="AH281" s="26">
        <f t="shared" si="116"/>
        <v>0</v>
      </c>
      <c r="AI281" s="26"/>
      <c r="AJ281" s="1">
        <f t="shared" si="117"/>
        <v>0</v>
      </c>
      <c r="AK281" s="1">
        <f t="shared" si="118"/>
        <v>0</v>
      </c>
      <c r="AL281" s="1">
        <f t="shared" si="119"/>
        <v>0</v>
      </c>
    </row>
    <row r="282" spans="1:38" ht="20.100000000000001" customHeight="1" x14ac:dyDescent="0.25">
      <c r="A282" s="29">
        <f>IF(Table1[[#This Row],[Sr.No.]]="","",Table1[[#This Row],[Sr.No.]])</f>
        <v>277</v>
      </c>
      <c r="B282" s="30" t="str">
        <f>IF(Table1[[#This Row],[Name of Employee]]="","",Table1[[#This Row],[Name of Employee]])</f>
        <v>N</v>
      </c>
      <c r="C282" s="29" t="str">
        <f>IF(IF(Master!T282="","",Master!T282)=0,"",IF(Master!T282="","",Master!T282))</f>
        <v/>
      </c>
      <c r="D282" s="17"/>
      <c r="E282" s="17">
        <v>50000</v>
      </c>
      <c r="F282" s="17"/>
      <c r="G282" s="17"/>
      <c r="H282" s="29">
        <f t="shared" si="96"/>
        <v>-50000</v>
      </c>
      <c r="I282" s="17"/>
      <c r="J282" s="42" t="str">
        <f t="shared" si="97"/>
        <v/>
      </c>
      <c r="K282" s="17"/>
      <c r="L282" s="17"/>
      <c r="M282" s="29">
        <f t="shared" si="98"/>
        <v>-50000</v>
      </c>
      <c r="N282" s="29">
        <f t="shared" si="99"/>
        <v>0</v>
      </c>
      <c r="O282" s="29">
        <f t="shared" si="100"/>
        <v>0</v>
      </c>
      <c r="P282" s="29">
        <f t="shared" si="101"/>
        <v>0</v>
      </c>
      <c r="Q282" s="29">
        <f t="shared" si="102"/>
        <v>0</v>
      </c>
      <c r="R282" s="19"/>
      <c r="S282" s="26"/>
      <c r="T282" s="26">
        <f t="shared" si="103"/>
        <v>0</v>
      </c>
      <c r="U282" s="26">
        <f t="shared" si="104"/>
        <v>0</v>
      </c>
      <c r="V282" s="26">
        <f>Master!S282</f>
        <v>0</v>
      </c>
      <c r="W282" s="26">
        <f t="shared" si="105"/>
        <v>0</v>
      </c>
      <c r="X282" s="26">
        <f t="shared" si="106"/>
        <v>0</v>
      </c>
      <c r="Y282" s="26">
        <f t="shared" si="107"/>
        <v>0</v>
      </c>
      <c r="Z282" s="26">
        <f t="shared" si="108"/>
        <v>0</v>
      </c>
      <c r="AA282" s="26">
        <f t="shared" si="109"/>
        <v>0</v>
      </c>
      <c r="AB282" s="26">
        <f t="shared" si="110"/>
        <v>0</v>
      </c>
      <c r="AC282" s="26">
        <f t="shared" si="111"/>
        <v>0</v>
      </c>
      <c r="AD282" s="26">
        <f t="shared" si="112"/>
        <v>0</v>
      </c>
      <c r="AE282" s="26">
        <f t="shared" si="113"/>
        <v>0</v>
      </c>
      <c r="AF282" s="26">
        <f t="shared" si="114"/>
        <v>0</v>
      </c>
      <c r="AG282" s="26">
        <f t="shared" si="115"/>
        <v>0</v>
      </c>
      <c r="AH282" s="26">
        <f t="shared" si="116"/>
        <v>0</v>
      </c>
      <c r="AI282" s="26"/>
      <c r="AJ282" s="1">
        <f t="shared" si="117"/>
        <v>0</v>
      </c>
      <c r="AK282" s="1">
        <f t="shared" si="118"/>
        <v>0</v>
      </c>
      <c r="AL282" s="1">
        <f t="shared" si="119"/>
        <v>0</v>
      </c>
    </row>
    <row r="283" spans="1:38" ht="20.100000000000001" customHeight="1" x14ac:dyDescent="0.25">
      <c r="A283" s="29">
        <f>IF(Table1[[#This Row],[Sr.No.]]="","",Table1[[#This Row],[Sr.No.]])</f>
        <v>278</v>
      </c>
      <c r="B283" s="30" t="str">
        <f>IF(Table1[[#This Row],[Name of Employee]]="","",Table1[[#This Row],[Name of Employee]])</f>
        <v>O</v>
      </c>
      <c r="C283" s="29" t="str">
        <f>IF(IF(Master!T283="","",Master!T283)=0,"",IF(Master!T283="","",Master!T283))</f>
        <v/>
      </c>
      <c r="D283" s="17"/>
      <c r="E283" s="17">
        <v>50000</v>
      </c>
      <c r="F283" s="17"/>
      <c r="G283" s="17"/>
      <c r="H283" s="29">
        <f t="shared" si="96"/>
        <v>-50000</v>
      </c>
      <c r="I283" s="17"/>
      <c r="J283" s="42" t="str">
        <f t="shared" si="97"/>
        <v/>
      </c>
      <c r="K283" s="17"/>
      <c r="L283" s="17"/>
      <c r="M283" s="29">
        <f t="shared" si="98"/>
        <v>-50000</v>
      </c>
      <c r="N283" s="29">
        <f t="shared" si="99"/>
        <v>0</v>
      </c>
      <c r="O283" s="29">
        <f t="shared" si="100"/>
        <v>0</v>
      </c>
      <c r="P283" s="29">
        <f t="shared" si="101"/>
        <v>0</v>
      </c>
      <c r="Q283" s="29">
        <f t="shared" si="102"/>
        <v>0</v>
      </c>
      <c r="R283" s="19"/>
      <c r="S283" s="26"/>
      <c r="T283" s="26">
        <f t="shared" si="103"/>
        <v>0</v>
      </c>
      <c r="U283" s="26">
        <f t="shared" si="104"/>
        <v>0</v>
      </c>
      <c r="V283" s="26">
        <f>Master!S283</f>
        <v>0</v>
      </c>
      <c r="W283" s="26">
        <f t="shared" si="105"/>
        <v>0</v>
      </c>
      <c r="X283" s="26">
        <f t="shared" si="106"/>
        <v>0</v>
      </c>
      <c r="Y283" s="26">
        <f t="shared" si="107"/>
        <v>0</v>
      </c>
      <c r="Z283" s="26">
        <f t="shared" si="108"/>
        <v>0</v>
      </c>
      <c r="AA283" s="26">
        <f t="shared" si="109"/>
        <v>0</v>
      </c>
      <c r="AB283" s="26">
        <f t="shared" si="110"/>
        <v>0</v>
      </c>
      <c r="AC283" s="26">
        <f t="shared" si="111"/>
        <v>0</v>
      </c>
      <c r="AD283" s="26">
        <f t="shared" si="112"/>
        <v>0</v>
      </c>
      <c r="AE283" s="26">
        <f t="shared" si="113"/>
        <v>0</v>
      </c>
      <c r="AF283" s="26">
        <f t="shared" si="114"/>
        <v>0</v>
      </c>
      <c r="AG283" s="26">
        <f t="shared" si="115"/>
        <v>0</v>
      </c>
      <c r="AH283" s="26">
        <f t="shared" si="116"/>
        <v>0</v>
      </c>
      <c r="AI283" s="26"/>
      <c r="AJ283" s="1">
        <f t="shared" si="117"/>
        <v>0</v>
      </c>
      <c r="AK283" s="1">
        <f t="shared" si="118"/>
        <v>0</v>
      </c>
      <c r="AL283" s="1">
        <f t="shared" si="119"/>
        <v>0</v>
      </c>
    </row>
    <row r="284" spans="1:38" ht="20.100000000000001" customHeight="1" x14ac:dyDescent="0.25">
      <c r="A284" s="29">
        <f>IF(Table1[[#This Row],[Sr.No.]]="","",Table1[[#This Row],[Sr.No.]])</f>
        <v>279</v>
      </c>
      <c r="B284" s="30" t="str">
        <f>IF(Table1[[#This Row],[Name of Employee]]="","",Table1[[#This Row],[Name of Employee]])</f>
        <v>P</v>
      </c>
      <c r="C284" s="29" t="str">
        <f>IF(IF(Master!T284="","",Master!T284)=0,"",IF(Master!T284="","",Master!T284))</f>
        <v/>
      </c>
      <c r="D284" s="17"/>
      <c r="E284" s="17">
        <v>50000</v>
      </c>
      <c r="F284" s="17"/>
      <c r="G284" s="17"/>
      <c r="H284" s="29">
        <f t="shared" si="96"/>
        <v>-50000</v>
      </c>
      <c r="I284" s="17"/>
      <c r="J284" s="42" t="str">
        <f t="shared" si="97"/>
        <v/>
      </c>
      <c r="K284" s="17"/>
      <c r="L284" s="17"/>
      <c r="M284" s="29">
        <f t="shared" si="98"/>
        <v>-50000</v>
      </c>
      <c r="N284" s="29">
        <f t="shared" si="99"/>
        <v>0</v>
      </c>
      <c r="O284" s="29">
        <f t="shared" si="100"/>
        <v>0</v>
      </c>
      <c r="P284" s="29">
        <f t="shared" si="101"/>
        <v>0</v>
      </c>
      <c r="Q284" s="29">
        <f t="shared" si="102"/>
        <v>0</v>
      </c>
      <c r="R284" s="19"/>
      <c r="S284" s="26"/>
      <c r="T284" s="26">
        <f t="shared" si="103"/>
        <v>0</v>
      </c>
      <c r="U284" s="26">
        <f t="shared" si="104"/>
        <v>0</v>
      </c>
      <c r="V284" s="26">
        <f>Master!S284</f>
        <v>0</v>
      </c>
      <c r="W284" s="26">
        <f t="shared" si="105"/>
        <v>0</v>
      </c>
      <c r="X284" s="26">
        <f t="shared" si="106"/>
        <v>0</v>
      </c>
      <c r="Y284" s="26">
        <f t="shared" si="107"/>
        <v>0</v>
      </c>
      <c r="Z284" s="26">
        <f t="shared" si="108"/>
        <v>0</v>
      </c>
      <c r="AA284" s="26">
        <f t="shared" si="109"/>
        <v>0</v>
      </c>
      <c r="AB284" s="26">
        <f t="shared" si="110"/>
        <v>0</v>
      </c>
      <c r="AC284" s="26">
        <f t="shared" si="111"/>
        <v>0</v>
      </c>
      <c r="AD284" s="26">
        <f t="shared" si="112"/>
        <v>0</v>
      </c>
      <c r="AE284" s="26">
        <f t="shared" si="113"/>
        <v>0</v>
      </c>
      <c r="AF284" s="26">
        <f t="shared" si="114"/>
        <v>0</v>
      </c>
      <c r="AG284" s="26">
        <f t="shared" si="115"/>
        <v>0</v>
      </c>
      <c r="AH284" s="26">
        <f t="shared" si="116"/>
        <v>0</v>
      </c>
      <c r="AI284" s="26"/>
      <c r="AJ284" s="1">
        <f t="shared" si="117"/>
        <v>0</v>
      </c>
      <c r="AK284" s="1">
        <f t="shared" si="118"/>
        <v>0</v>
      </c>
      <c r="AL284" s="1">
        <f t="shared" si="119"/>
        <v>0</v>
      </c>
    </row>
    <row r="285" spans="1:38" ht="20.100000000000001" customHeight="1" x14ac:dyDescent="0.25">
      <c r="A285" s="29">
        <f>IF(Table1[[#This Row],[Sr.No.]]="","",Table1[[#This Row],[Sr.No.]])</f>
        <v>280</v>
      </c>
      <c r="B285" s="30" t="str">
        <f>IF(Table1[[#This Row],[Name of Employee]]="","",Table1[[#This Row],[Name of Employee]])</f>
        <v>Q</v>
      </c>
      <c r="C285" s="29" t="str">
        <f>IF(IF(Master!T285="","",Master!T285)=0,"",IF(Master!T285="","",Master!T285))</f>
        <v/>
      </c>
      <c r="D285" s="17"/>
      <c r="E285" s="17">
        <v>50000</v>
      </c>
      <c r="F285" s="17"/>
      <c r="G285" s="17"/>
      <c r="H285" s="29">
        <f t="shared" si="96"/>
        <v>-50000</v>
      </c>
      <c r="I285" s="17"/>
      <c r="J285" s="42" t="str">
        <f t="shared" si="97"/>
        <v/>
      </c>
      <c r="K285" s="17"/>
      <c r="L285" s="17"/>
      <c r="M285" s="29">
        <f t="shared" si="98"/>
        <v>-50000</v>
      </c>
      <c r="N285" s="29">
        <f t="shared" si="99"/>
        <v>0</v>
      </c>
      <c r="O285" s="29">
        <f t="shared" si="100"/>
        <v>0</v>
      </c>
      <c r="P285" s="29">
        <f t="shared" si="101"/>
        <v>0</v>
      </c>
      <c r="Q285" s="29">
        <f t="shared" si="102"/>
        <v>0</v>
      </c>
      <c r="R285" s="19"/>
      <c r="S285" s="26"/>
      <c r="T285" s="26">
        <f t="shared" si="103"/>
        <v>0</v>
      </c>
      <c r="U285" s="26">
        <f t="shared" si="104"/>
        <v>0</v>
      </c>
      <c r="V285" s="26">
        <f>Master!S285</f>
        <v>0</v>
      </c>
      <c r="W285" s="26">
        <f t="shared" si="105"/>
        <v>0</v>
      </c>
      <c r="X285" s="26">
        <f t="shared" si="106"/>
        <v>0</v>
      </c>
      <c r="Y285" s="26">
        <f t="shared" si="107"/>
        <v>0</v>
      </c>
      <c r="Z285" s="26">
        <f t="shared" si="108"/>
        <v>0</v>
      </c>
      <c r="AA285" s="26">
        <f t="shared" si="109"/>
        <v>0</v>
      </c>
      <c r="AB285" s="26">
        <f t="shared" si="110"/>
        <v>0</v>
      </c>
      <c r="AC285" s="26">
        <f t="shared" si="111"/>
        <v>0</v>
      </c>
      <c r="AD285" s="26">
        <f t="shared" si="112"/>
        <v>0</v>
      </c>
      <c r="AE285" s="26">
        <f t="shared" si="113"/>
        <v>0</v>
      </c>
      <c r="AF285" s="26">
        <f t="shared" si="114"/>
        <v>0</v>
      </c>
      <c r="AG285" s="26">
        <f t="shared" si="115"/>
        <v>0</v>
      </c>
      <c r="AH285" s="26">
        <f t="shared" si="116"/>
        <v>0</v>
      </c>
      <c r="AI285" s="26"/>
      <c r="AJ285" s="1">
        <f t="shared" si="117"/>
        <v>0</v>
      </c>
      <c r="AK285" s="1">
        <f t="shared" si="118"/>
        <v>0</v>
      </c>
      <c r="AL285" s="1">
        <f t="shared" si="119"/>
        <v>0</v>
      </c>
    </row>
    <row r="286" spans="1:38" ht="20.100000000000001" customHeight="1" x14ac:dyDescent="0.25">
      <c r="A286" s="29">
        <f>IF(Table1[[#This Row],[Sr.No.]]="","",Table1[[#This Row],[Sr.No.]])</f>
        <v>281</v>
      </c>
      <c r="B286" s="30" t="str">
        <f>IF(Table1[[#This Row],[Name of Employee]]="","",Table1[[#This Row],[Name of Employee]])</f>
        <v>R</v>
      </c>
      <c r="C286" s="29" t="str">
        <f>IF(IF(Master!T286="","",Master!T286)=0,"",IF(Master!T286="","",Master!T286))</f>
        <v/>
      </c>
      <c r="D286" s="17"/>
      <c r="E286" s="17">
        <v>50000</v>
      </c>
      <c r="F286" s="17"/>
      <c r="G286" s="17"/>
      <c r="H286" s="29">
        <f t="shared" si="96"/>
        <v>-50000</v>
      </c>
      <c r="I286" s="17"/>
      <c r="J286" s="42" t="str">
        <f t="shared" si="97"/>
        <v/>
      </c>
      <c r="K286" s="17"/>
      <c r="L286" s="17"/>
      <c r="M286" s="29">
        <f t="shared" si="98"/>
        <v>-50000</v>
      </c>
      <c r="N286" s="29">
        <f t="shared" si="99"/>
        <v>0</v>
      </c>
      <c r="O286" s="29">
        <f t="shared" si="100"/>
        <v>0</v>
      </c>
      <c r="P286" s="29">
        <f t="shared" si="101"/>
        <v>0</v>
      </c>
      <c r="Q286" s="29">
        <f t="shared" si="102"/>
        <v>0</v>
      </c>
      <c r="R286" s="19"/>
      <c r="S286" s="26"/>
      <c r="T286" s="26">
        <f t="shared" si="103"/>
        <v>0</v>
      </c>
      <c r="U286" s="26">
        <f t="shared" si="104"/>
        <v>0</v>
      </c>
      <c r="V286" s="26">
        <f>Master!S286</f>
        <v>0</v>
      </c>
      <c r="W286" s="26">
        <f t="shared" si="105"/>
        <v>0</v>
      </c>
      <c r="X286" s="26">
        <f t="shared" si="106"/>
        <v>0</v>
      </c>
      <c r="Y286" s="26">
        <f t="shared" si="107"/>
        <v>0</v>
      </c>
      <c r="Z286" s="26">
        <f t="shared" si="108"/>
        <v>0</v>
      </c>
      <c r="AA286" s="26">
        <f t="shared" si="109"/>
        <v>0</v>
      </c>
      <c r="AB286" s="26">
        <f t="shared" si="110"/>
        <v>0</v>
      </c>
      <c r="AC286" s="26">
        <f t="shared" si="111"/>
        <v>0</v>
      </c>
      <c r="AD286" s="26">
        <f t="shared" si="112"/>
        <v>0</v>
      </c>
      <c r="AE286" s="26">
        <f t="shared" si="113"/>
        <v>0</v>
      </c>
      <c r="AF286" s="26">
        <f t="shared" si="114"/>
        <v>0</v>
      </c>
      <c r="AG286" s="26">
        <f t="shared" si="115"/>
        <v>0</v>
      </c>
      <c r="AH286" s="26">
        <f t="shared" si="116"/>
        <v>0</v>
      </c>
      <c r="AI286" s="26"/>
      <c r="AJ286" s="1">
        <f t="shared" si="117"/>
        <v>0</v>
      </c>
      <c r="AK286" s="1">
        <f t="shared" si="118"/>
        <v>0</v>
      </c>
      <c r="AL286" s="1">
        <f t="shared" si="119"/>
        <v>0</v>
      </c>
    </row>
    <row r="287" spans="1:38" ht="20.100000000000001" customHeight="1" x14ac:dyDescent="0.25">
      <c r="A287" s="29">
        <f>IF(Table1[[#This Row],[Sr.No.]]="","",Table1[[#This Row],[Sr.No.]])</f>
        <v>282</v>
      </c>
      <c r="B287" s="30" t="str">
        <f>IF(Table1[[#This Row],[Name of Employee]]="","",Table1[[#This Row],[Name of Employee]])</f>
        <v>S</v>
      </c>
      <c r="C287" s="29" t="str">
        <f>IF(IF(Master!T287="","",Master!T287)=0,"",IF(Master!T287="","",Master!T287))</f>
        <v/>
      </c>
      <c r="D287" s="17"/>
      <c r="E287" s="17">
        <v>50000</v>
      </c>
      <c r="F287" s="17"/>
      <c r="G287" s="17"/>
      <c r="H287" s="29">
        <f t="shared" si="96"/>
        <v>-50000</v>
      </c>
      <c r="I287" s="17"/>
      <c r="J287" s="42" t="str">
        <f t="shared" si="97"/>
        <v/>
      </c>
      <c r="K287" s="17"/>
      <c r="L287" s="17"/>
      <c r="M287" s="29">
        <f t="shared" si="98"/>
        <v>-50000</v>
      </c>
      <c r="N287" s="29">
        <f t="shared" si="99"/>
        <v>0</v>
      </c>
      <c r="O287" s="29">
        <f t="shared" si="100"/>
        <v>0</v>
      </c>
      <c r="P287" s="29">
        <f t="shared" si="101"/>
        <v>0</v>
      </c>
      <c r="Q287" s="29">
        <f t="shared" si="102"/>
        <v>0</v>
      </c>
      <c r="R287" s="19"/>
      <c r="S287" s="26"/>
      <c r="T287" s="26">
        <f t="shared" si="103"/>
        <v>0</v>
      </c>
      <c r="U287" s="26">
        <f t="shared" si="104"/>
        <v>0</v>
      </c>
      <c r="V287" s="26">
        <f>Master!S287</f>
        <v>0</v>
      </c>
      <c r="W287" s="26">
        <f t="shared" si="105"/>
        <v>0</v>
      </c>
      <c r="X287" s="26">
        <f t="shared" si="106"/>
        <v>0</v>
      </c>
      <c r="Y287" s="26">
        <f t="shared" si="107"/>
        <v>0</v>
      </c>
      <c r="Z287" s="26">
        <f t="shared" si="108"/>
        <v>0</v>
      </c>
      <c r="AA287" s="26">
        <f t="shared" si="109"/>
        <v>0</v>
      </c>
      <c r="AB287" s="26">
        <f t="shared" si="110"/>
        <v>0</v>
      </c>
      <c r="AC287" s="26">
        <f t="shared" si="111"/>
        <v>0</v>
      </c>
      <c r="AD287" s="26">
        <f t="shared" si="112"/>
        <v>0</v>
      </c>
      <c r="AE287" s="26">
        <f t="shared" si="113"/>
        <v>0</v>
      </c>
      <c r="AF287" s="26">
        <f t="shared" si="114"/>
        <v>0</v>
      </c>
      <c r="AG287" s="26">
        <f t="shared" si="115"/>
        <v>0</v>
      </c>
      <c r="AH287" s="26">
        <f t="shared" si="116"/>
        <v>0</v>
      </c>
      <c r="AI287" s="26"/>
      <c r="AJ287" s="1">
        <f t="shared" si="117"/>
        <v>0</v>
      </c>
      <c r="AK287" s="1">
        <f t="shared" si="118"/>
        <v>0</v>
      </c>
      <c r="AL287" s="1">
        <f t="shared" si="119"/>
        <v>0</v>
      </c>
    </row>
    <row r="288" spans="1:38" ht="20.100000000000001" customHeight="1" x14ac:dyDescent="0.25">
      <c r="A288" s="29">
        <f>IF(Table1[[#This Row],[Sr.No.]]="","",Table1[[#This Row],[Sr.No.]])</f>
        <v>283</v>
      </c>
      <c r="B288" s="30" t="str">
        <f>IF(Table1[[#This Row],[Name of Employee]]="","",Table1[[#This Row],[Name of Employee]])</f>
        <v>T</v>
      </c>
      <c r="C288" s="29" t="str">
        <f>IF(IF(Master!T288="","",Master!T288)=0,"",IF(Master!T288="","",Master!T288))</f>
        <v/>
      </c>
      <c r="D288" s="17"/>
      <c r="E288" s="17">
        <v>50000</v>
      </c>
      <c r="F288" s="17"/>
      <c r="G288" s="17"/>
      <c r="H288" s="29">
        <f t="shared" si="96"/>
        <v>-50000</v>
      </c>
      <c r="I288" s="17"/>
      <c r="J288" s="42" t="str">
        <f t="shared" si="97"/>
        <v/>
      </c>
      <c r="K288" s="17"/>
      <c r="L288" s="17"/>
      <c r="M288" s="29">
        <f t="shared" si="98"/>
        <v>-50000</v>
      </c>
      <c r="N288" s="29">
        <f t="shared" si="99"/>
        <v>0</v>
      </c>
      <c r="O288" s="29">
        <f t="shared" si="100"/>
        <v>0</v>
      </c>
      <c r="P288" s="29">
        <f t="shared" si="101"/>
        <v>0</v>
      </c>
      <c r="Q288" s="29">
        <f t="shared" si="102"/>
        <v>0</v>
      </c>
      <c r="R288" s="19"/>
      <c r="S288" s="26"/>
      <c r="T288" s="26">
        <f t="shared" si="103"/>
        <v>0</v>
      </c>
      <c r="U288" s="26">
        <f t="shared" si="104"/>
        <v>0</v>
      </c>
      <c r="V288" s="26">
        <f>Master!S288</f>
        <v>0</v>
      </c>
      <c r="W288" s="26">
        <f t="shared" si="105"/>
        <v>0</v>
      </c>
      <c r="X288" s="26">
        <f t="shared" si="106"/>
        <v>0</v>
      </c>
      <c r="Y288" s="26">
        <f t="shared" si="107"/>
        <v>0</v>
      </c>
      <c r="Z288" s="26">
        <f t="shared" si="108"/>
        <v>0</v>
      </c>
      <c r="AA288" s="26">
        <f t="shared" si="109"/>
        <v>0</v>
      </c>
      <c r="AB288" s="26">
        <f t="shared" si="110"/>
        <v>0</v>
      </c>
      <c r="AC288" s="26">
        <f t="shared" si="111"/>
        <v>0</v>
      </c>
      <c r="AD288" s="26">
        <f t="shared" si="112"/>
        <v>0</v>
      </c>
      <c r="AE288" s="26">
        <f t="shared" si="113"/>
        <v>0</v>
      </c>
      <c r="AF288" s="26">
        <f t="shared" si="114"/>
        <v>0</v>
      </c>
      <c r="AG288" s="26">
        <f t="shared" si="115"/>
        <v>0</v>
      </c>
      <c r="AH288" s="26">
        <f t="shared" si="116"/>
        <v>0</v>
      </c>
      <c r="AI288" s="26"/>
      <c r="AJ288" s="1">
        <f t="shared" si="117"/>
        <v>0</v>
      </c>
      <c r="AK288" s="1">
        <f t="shared" si="118"/>
        <v>0</v>
      </c>
      <c r="AL288" s="1">
        <f t="shared" si="119"/>
        <v>0</v>
      </c>
    </row>
    <row r="289" spans="1:38" ht="20.100000000000001" customHeight="1" x14ac:dyDescent="0.25">
      <c r="A289" s="29">
        <f>IF(Table1[[#This Row],[Sr.No.]]="","",Table1[[#This Row],[Sr.No.]])</f>
        <v>284</v>
      </c>
      <c r="B289" s="30" t="str">
        <f>IF(Table1[[#This Row],[Name of Employee]]="","",Table1[[#This Row],[Name of Employee]])</f>
        <v>U</v>
      </c>
      <c r="C289" s="29" t="str">
        <f>IF(IF(Master!T289="","",Master!T289)=0,"",IF(Master!T289="","",Master!T289))</f>
        <v/>
      </c>
      <c r="D289" s="17"/>
      <c r="E289" s="17">
        <v>50000</v>
      </c>
      <c r="F289" s="17"/>
      <c r="G289" s="17"/>
      <c r="H289" s="29">
        <f t="shared" si="96"/>
        <v>-50000</v>
      </c>
      <c r="I289" s="17"/>
      <c r="J289" s="42" t="str">
        <f t="shared" si="97"/>
        <v/>
      </c>
      <c r="K289" s="17"/>
      <c r="L289" s="17"/>
      <c r="M289" s="29">
        <f t="shared" si="98"/>
        <v>-50000</v>
      </c>
      <c r="N289" s="29">
        <f t="shared" si="99"/>
        <v>0</v>
      </c>
      <c r="O289" s="29">
        <f t="shared" si="100"/>
        <v>0</v>
      </c>
      <c r="P289" s="29">
        <f t="shared" si="101"/>
        <v>0</v>
      </c>
      <c r="Q289" s="29">
        <f t="shared" si="102"/>
        <v>0</v>
      </c>
      <c r="R289" s="19"/>
      <c r="S289" s="26"/>
      <c r="T289" s="26">
        <f t="shared" si="103"/>
        <v>0</v>
      </c>
      <c r="U289" s="26">
        <f t="shared" si="104"/>
        <v>0</v>
      </c>
      <c r="V289" s="26">
        <f>Master!S289</f>
        <v>0</v>
      </c>
      <c r="W289" s="26">
        <f t="shared" si="105"/>
        <v>0</v>
      </c>
      <c r="X289" s="26">
        <f t="shared" si="106"/>
        <v>0</v>
      </c>
      <c r="Y289" s="26">
        <f t="shared" si="107"/>
        <v>0</v>
      </c>
      <c r="Z289" s="26">
        <f t="shared" si="108"/>
        <v>0</v>
      </c>
      <c r="AA289" s="26">
        <f t="shared" si="109"/>
        <v>0</v>
      </c>
      <c r="AB289" s="26">
        <f t="shared" si="110"/>
        <v>0</v>
      </c>
      <c r="AC289" s="26">
        <f t="shared" si="111"/>
        <v>0</v>
      </c>
      <c r="AD289" s="26">
        <f t="shared" si="112"/>
        <v>0</v>
      </c>
      <c r="AE289" s="26">
        <f t="shared" si="113"/>
        <v>0</v>
      </c>
      <c r="AF289" s="26">
        <f t="shared" si="114"/>
        <v>0</v>
      </c>
      <c r="AG289" s="26">
        <f t="shared" si="115"/>
        <v>0</v>
      </c>
      <c r="AH289" s="26">
        <f t="shared" si="116"/>
        <v>0</v>
      </c>
      <c r="AI289" s="26"/>
      <c r="AJ289" s="1">
        <f t="shared" si="117"/>
        <v>0</v>
      </c>
      <c r="AK289" s="1">
        <f t="shared" si="118"/>
        <v>0</v>
      </c>
      <c r="AL289" s="1">
        <f t="shared" si="119"/>
        <v>0</v>
      </c>
    </row>
    <row r="290" spans="1:38" ht="20.100000000000001" customHeight="1" x14ac:dyDescent="0.25">
      <c r="A290" s="29">
        <f>IF(Table1[[#This Row],[Sr.No.]]="","",Table1[[#This Row],[Sr.No.]])</f>
        <v>285</v>
      </c>
      <c r="B290" s="30" t="str">
        <f>IF(Table1[[#This Row],[Name of Employee]]="","",Table1[[#This Row],[Name of Employee]])</f>
        <v>V</v>
      </c>
      <c r="C290" s="29" t="str">
        <f>IF(IF(Master!T290="","",Master!T290)=0,"",IF(Master!T290="","",Master!T290))</f>
        <v/>
      </c>
      <c r="D290" s="17"/>
      <c r="E290" s="17">
        <v>50000</v>
      </c>
      <c r="F290" s="17"/>
      <c r="G290" s="17"/>
      <c r="H290" s="29">
        <f t="shared" si="96"/>
        <v>-50000</v>
      </c>
      <c r="I290" s="17"/>
      <c r="J290" s="42" t="str">
        <f t="shared" si="97"/>
        <v/>
      </c>
      <c r="K290" s="17"/>
      <c r="L290" s="17"/>
      <c r="M290" s="29">
        <f t="shared" si="98"/>
        <v>-50000</v>
      </c>
      <c r="N290" s="29">
        <f t="shared" si="99"/>
        <v>0</v>
      </c>
      <c r="O290" s="29">
        <f t="shared" si="100"/>
        <v>0</v>
      </c>
      <c r="P290" s="29">
        <f t="shared" si="101"/>
        <v>0</v>
      </c>
      <c r="Q290" s="29">
        <f t="shared" si="102"/>
        <v>0</v>
      </c>
      <c r="R290" s="19"/>
      <c r="S290" s="26"/>
      <c r="T290" s="26">
        <f t="shared" si="103"/>
        <v>0</v>
      </c>
      <c r="U290" s="26">
        <f t="shared" si="104"/>
        <v>0</v>
      </c>
      <c r="V290" s="26">
        <f>Master!S290</f>
        <v>0</v>
      </c>
      <c r="W290" s="26">
        <f t="shared" si="105"/>
        <v>0</v>
      </c>
      <c r="X290" s="26">
        <f t="shared" si="106"/>
        <v>0</v>
      </c>
      <c r="Y290" s="26">
        <f t="shared" si="107"/>
        <v>0</v>
      </c>
      <c r="Z290" s="26">
        <f t="shared" si="108"/>
        <v>0</v>
      </c>
      <c r="AA290" s="26">
        <f t="shared" si="109"/>
        <v>0</v>
      </c>
      <c r="AB290" s="26">
        <f t="shared" si="110"/>
        <v>0</v>
      </c>
      <c r="AC290" s="26">
        <f t="shared" si="111"/>
        <v>0</v>
      </c>
      <c r="AD290" s="26">
        <f t="shared" si="112"/>
        <v>0</v>
      </c>
      <c r="AE290" s="26">
        <f t="shared" si="113"/>
        <v>0</v>
      </c>
      <c r="AF290" s="26">
        <f t="shared" si="114"/>
        <v>0</v>
      </c>
      <c r="AG290" s="26">
        <f t="shared" si="115"/>
        <v>0</v>
      </c>
      <c r="AH290" s="26">
        <f t="shared" si="116"/>
        <v>0</v>
      </c>
      <c r="AI290" s="26"/>
      <c r="AJ290" s="1">
        <f t="shared" si="117"/>
        <v>0</v>
      </c>
      <c r="AK290" s="1">
        <f t="shared" si="118"/>
        <v>0</v>
      </c>
      <c r="AL290" s="1">
        <f t="shared" si="119"/>
        <v>0</v>
      </c>
    </row>
    <row r="291" spans="1:38" ht="20.100000000000001" customHeight="1" x14ac:dyDescent="0.25">
      <c r="A291" s="29">
        <f>IF(Table1[[#This Row],[Sr.No.]]="","",Table1[[#This Row],[Sr.No.]])</f>
        <v>286</v>
      </c>
      <c r="B291" s="30" t="str">
        <f>IF(Table1[[#This Row],[Name of Employee]]="","",Table1[[#This Row],[Name of Employee]])</f>
        <v>W</v>
      </c>
      <c r="C291" s="29" t="str">
        <f>IF(IF(Master!T291="","",Master!T291)=0,"",IF(Master!T291="","",Master!T291))</f>
        <v/>
      </c>
      <c r="D291" s="17"/>
      <c r="E291" s="17">
        <v>50000</v>
      </c>
      <c r="F291" s="17"/>
      <c r="G291" s="17"/>
      <c r="H291" s="29">
        <f t="shared" si="96"/>
        <v>-50000</v>
      </c>
      <c r="I291" s="17"/>
      <c r="J291" s="42" t="str">
        <f t="shared" si="97"/>
        <v/>
      </c>
      <c r="K291" s="17"/>
      <c r="L291" s="17"/>
      <c r="M291" s="29">
        <f t="shared" si="98"/>
        <v>-50000</v>
      </c>
      <c r="N291" s="29">
        <f t="shared" si="99"/>
        <v>0</v>
      </c>
      <c r="O291" s="29">
        <f t="shared" si="100"/>
        <v>0</v>
      </c>
      <c r="P291" s="29">
        <f t="shared" si="101"/>
        <v>0</v>
      </c>
      <c r="Q291" s="29">
        <f t="shared" si="102"/>
        <v>0</v>
      </c>
      <c r="R291" s="19"/>
      <c r="S291" s="26"/>
      <c r="T291" s="26">
        <f t="shared" si="103"/>
        <v>0</v>
      </c>
      <c r="U291" s="26">
        <f t="shared" si="104"/>
        <v>0</v>
      </c>
      <c r="V291" s="26">
        <f>Master!S291</f>
        <v>0</v>
      </c>
      <c r="W291" s="26">
        <f t="shared" si="105"/>
        <v>0</v>
      </c>
      <c r="X291" s="26">
        <f t="shared" si="106"/>
        <v>0</v>
      </c>
      <c r="Y291" s="26">
        <f t="shared" si="107"/>
        <v>0</v>
      </c>
      <c r="Z291" s="26">
        <f t="shared" si="108"/>
        <v>0</v>
      </c>
      <c r="AA291" s="26">
        <f t="shared" si="109"/>
        <v>0</v>
      </c>
      <c r="AB291" s="26">
        <f t="shared" si="110"/>
        <v>0</v>
      </c>
      <c r="AC291" s="26">
        <f t="shared" si="111"/>
        <v>0</v>
      </c>
      <c r="AD291" s="26">
        <f t="shared" si="112"/>
        <v>0</v>
      </c>
      <c r="AE291" s="26">
        <f t="shared" si="113"/>
        <v>0</v>
      </c>
      <c r="AF291" s="26">
        <f t="shared" si="114"/>
        <v>0</v>
      </c>
      <c r="AG291" s="26">
        <f t="shared" si="115"/>
        <v>0</v>
      </c>
      <c r="AH291" s="26">
        <f t="shared" si="116"/>
        <v>0</v>
      </c>
      <c r="AI291" s="26"/>
      <c r="AJ291" s="1">
        <f t="shared" si="117"/>
        <v>0</v>
      </c>
      <c r="AK291" s="1">
        <f t="shared" si="118"/>
        <v>0</v>
      </c>
      <c r="AL291" s="1">
        <f t="shared" si="119"/>
        <v>0</v>
      </c>
    </row>
    <row r="292" spans="1:38" ht="20.100000000000001" customHeight="1" x14ac:dyDescent="0.25">
      <c r="A292" s="29">
        <f>IF(Table1[[#This Row],[Sr.No.]]="","",Table1[[#This Row],[Sr.No.]])</f>
        <v>287</v>
      </c>
      <c r="B292" s="30" t="str">
        <f>IF(Table1[[#This Row],[Name of Employee]]="","",Table1[[#This Row],[Name of Employee]])</f>
        <v>X</v>
      </c>
      <c r="C292" s="29" t="str">
        <f>IF(IF(Master!T292="","",Master!T292)=0,"",IF(Master!T292="","",Master!T292))</f>
        <v/>
      </c>
      <c r="D292" s="17"/>
      <c r="E292" s="17">
        <v>50000</v>
      </c>
      <c r="F292" s="17"/>
      <c r="G292" s="17"/>
      <c r="H292" s="29">
        <f t="shared" si="96"/>
        <v>-50000</v>
      </c>
      <c r="I292" s="17"/>
      <c r="J292" s="42" t="str">
        <f t="shared" si="97"/>
        <v/>
      </c>
      <c r="K292" s="17"/>
      <c r="L292" s="17"/>
      <c r="M292" s="29">
        <f t="shared" si="98"/>
        <v>-50000</v>
      </c>
      <c r="N292" s="29">
        <f t="shared" si="99"/>
        <v>0</v>
      </c>
      <c r="O292" s="29">
        <f t="shared" si="100"/>
        <v>0</v>
      </c>
      <c r="P292" s="29">
        <f t="shared" si="101"/>
        <v>0</v>
      </c>
      <c r="Q292" s="29">
        <f t="shared" si="102"/>
        <v>0</v>
      </c>
      <c r="R292" s="19"/>
      <c r="S292" s="26"/>
      <c r="T292" s="26">
        <f t="shared" si="103"/>
        <v>0</v>
      </c>
      <c r="U292" s="26">
        <f t="shared" si="104"/>
        <v>0</v>
      </c>
      <c r="V292" s="26">
        <f>Master!S292</f>
        <v>0</v>
      </c>
      <c r="W292" s="26">
        <f t="shared" si="105"/>
        <v>0</v>
      </c>
      <c r="X292" s="26">
        <f t="shared" si="106"/>
        <v>0</v>
      </c>
      <c r="Y292" s="26">
        <f t="shared" si="107"/>
        <v>0</v>
      </c>
      <c r="Z292" s="26">
        <f t="shared" si="108"/>
        <v>0</v>
      </c>
      <c r="AA292" s="26">
        <f t="shared" si="109"/>
        <v>0</v>
      </c>
      <c r="AB292" s="26">
        <f t="shared" si="110"/>
        <v>0</v>
      </c>
      <c r="AC292" s="26">
        <f t="shared" si="111"/>
        <v>0</v>
      </c>
      <c r="AD292" s="26">
        <f t="shared" si="112"/>
        <v>0</v>
      </c>
      <c r="AE292" s="26">
        <f t="shared" si="113"/>
        <v>0</v>
      </c>
      <c r="AF292" s="26">
        <f t="shared" si="114"/>
        <v>0</v>
      </c>
      <c r="AG292" s="26">
        <f t="shared" si="115"/>
        <v>0</v>
      </c>
      <c r="AH292" s="26">
        <f t="shared" si="116"/>
        <v>0</v>
      </c>
      <c r="AI292" s="26"/>
      <c r="AJ292" s="1">
        <f t="shared" si="117"/>
        <v>0</v>
      </c>
      <c r="AK292" s="1">
        <f t="shared" si="118"/>
        <v>0</v>
      </c>
      <c r="AL292" s="1">
        <f t="shared" si="119"/>
        <v>0</v>
      </c>
    </row>
    <row r="293" spans="1:38" ht="20.100000000000001" customHeight="1" x14ac:dyDescent="0.25">
      <c r="A293" s="29">
        <f>IF(Table1[[#This Row],[Sr.No.]]="","",Table1[[#This Row],[Sr.No.]])</f>
        <v>288</v>
      </c>
      <c r="B293" s="30" t="str">
        <f>IF(Table1[[#This Row],[Name of Employee]]="","",Table1[[#This Row],[Name of Employee]])</f>
        <v>Y</v>
      </c>
      <c r="C293" s="29" t="str">
        <f>IF(IF(Master!T293="","",Master!T293)=0,"",IF(Master!T293="","",Master!T293))</f>
        <v/>
      </c>
      <c r="D293" s="17"/>
      <c r="E293" s="17">
        <v>50000</v>
      </c>
      <c r="F293" s="17"/>
      <c r="G293" s="17"/>
      <c r="H293" s="29">
        <f t="shared" si="96"/>
        <v>-50000</v>
      </c>
      <c r="I293" s="17"/>
      <c r="J293" s="42" t="str">
        <f t="shared" si="97"/>
        <v/>
      </c>
      <c r="K293" s="17"/>
      <c r="L293" s="17"/>
      <c r="M293" s="29">
        <f t="shared" si="98"/>
        <v>-50000</v>
      </c>
      <c r="N293" s="29">
        <f t="shared" si="99"/>
        <v>0</v>
      </c>
      <c r="O293" s="29">
        <f t="shared" si="100"/>
        <v>0</v>
      </c>
      <c r="P293" s="29">
        <f t="shared" si="101"/>
        <v>0</v>
      </c>
      <c r="Q293" s="29">
        <f t="shared" si="102"/>
        <v>0</v>
      </c>
      <c r="R293" s="19"/>
      <c r="S293" s="26"/>
      <c r="T293" s="26">
        <f t="shared" si="103"/>
        <v>0</v>
      </c>
      <c r="U293" s="26">
        <f t="shared" si="104"/>
        <v>0</v>
      </c>
      <c r="V293" s="26">
        <f>Master!S293</f>
        <v>0</v>
      </c>
      <c r="W293" s="26">
        <f t="shared" si="105"/>
        <v>0</v>
      </c>
      <c r="X293" s="26">
        <f t="shared" si="106"/>
        <v>0</v>
      </c>
      <c r="Y293" s="26">
        <f t="shared" si="107"/>
        <v>0</v>
      </c>
      <c r="Z293" s="26">
        <f t="shared" si="108"/>
        <v>0</v>
      </c>
      <c r="AA293" s="26">
        <f t="shared" si="109"/>
        <v>0</v>
      </c>
      <c r="AB293" s="26">
        <f t="shared" si="110"/>
        <v>0</v>
      </c>
      <c r="AC293" s="26">
        <f t="shared" si="111"/>
        <v>0</v>
      </c>
      <c r="AD293" s="26">
        <f t="shared" si="112"/>
        <v>0</v>
      </c>
      <c r="AE293" s="26">
        <f t="shared" si="113"/>
        <v>0</v>
      </c>
      <c r="AF293" s="26">
        <f t="shared" si="114"/>
        <v>0</v>
      </c>
      <c r="AG293" s="26">
        <f t="shared" si="115"/>
        <v>0</v>
      </c>
      <c r="AH293" s="26">
        <f t="shared" si="116"/>
        <v>0</v>
      </c>
      <c r="AI293" s="26"/>
      <c r="AJ293" s="1">
        <f t="shared" si="117"/>
        <v>0</v>
      </c>
      <c r="AK293" s="1">
        <f t="shared" si="118"/>
        <v>0</v>
      </c>
      <c r="AL293" s="1">
        <f t="shared" si="119"/>
        <v>0</v>
      </c>
    </row>
    <row r="294" spans="1:38" ht="20.100000000000001" customHeight="1" x14ac:dyDescent="0.25">
      <c r="A294" s="29">
        <f>IF(Table1[[#This Row],[Sr.No.]]="","",Table1[[#This Row],[Sr.No.]])</f>
        <v>289</v>
      </c>
      <c r="B294" s="30" t="str">
        <f>IF(Table1[[#This Row],[Name of Employee]]="","",Table1[[#This Row],[Name of Employee]])</f>
        <v>Z</v>
      </c>
      <c r="C294" s="29" t="str">
        <f>IF(IF(Master!T294="","",Master!T294)=0,"",IF(Master!T294="","",Master!T294))</f>
        <v/>
      </c>
      <c r="D294" s="17"/>
      <c r="E294" s="17">
        <v>50000</v>
      </c>
      <c r="F294" s="17"/>
      <c r="G294" s="17"/>
      <c r="H294" s="29">
        <f t="shared" si="96"/>
        <v>-50000</v>
      </c>
      <c r="I294" s="17"/>
      <c r="J294" s="42" t="str">
        <f t="shared" si="97"/>
        <v/>
      </c>
      <c r="K294" s="17"/>
      <c r="L294" s="17"/>
      <c r="M294" s="29">
        <f t="shared" si="98"/>
        <v>-50000</v>
      </c>
      <c r="N294" s="29">
        <f t="shared" si="99"/>
        <v>0</v>
      </c>
      <c r="O294" s="29">
        <f t="shared" si="100"/>
        <v>0</v>
      </c>
      <c r="P294" s="29">
        <f t="shared" si="101"/>
        <v>0</v>
      </c>
      <c r="Q294" s="29">
        <f t="shared" si="102"/>
        <v>0</v>
      </c>
      <c r="R294" s="19"/>
      <c r="S294" s="26"/>
      <c r="T294" s="26">
        <f t="shared" si="103"/>
        <v>0</v>
      </c>
      <c r="U294" s="26">
        <f t="shared" si="104"/>
        <v>0</v>
      </c>
      <c r="V294" s="26">
        <f>Master!S294</f>
        <v>0</v>
      </c>
      <c r="W294" s="26">
        <f t="shared" si="105"/>
        <v>0</v>
      </c>
      <c r="X294" s="26">
        <f t="shared" si="106"/>
        <v>0</v>
      </c>
      <c r="Y294" s="26">
        <f t="shared" si="107"/>
        <v>0</v>
      </c>
      <c r="Z294" s="26">
        <f t="shared" si="108"/>
        <v>0</v>
      </c>
      <c r="AA294" s="26">
        <f t="shared" si="109"/>
        <v>0</v>
      </c>
      <c r="AB294" s="26">
        <f t="shared" si="110"/>
        <v>0</v>
      </c>
      <c r="AC294" s="26">
        <f t="shared" si="111"/>
        <v>0</v>
      </c>
      <c r="AD294" s="26">
        <f t="shared" si="112"/>
        <v>0</v>
      </c>
      <c r="AE294" s="26">
        <f t="shared" si="113"/>
        <v>0</v>
      </c>
      <c r="AF294" s="26">
        <f t="shared" si="114"/>
        <v>0</v>
      </c>
      <c r="AG294" s="26">
        <f t="shared" si="115"/>
        <v>0</v>
      </c>
      <c r="AH294" s="26">
        <f t="shared" si="116"/>
        <v>0</v>
      </c>
      <c r="AI294" s="26"/>
      <c r="AJ294" s="1">
        <f t="shared" si="117"/>
        <v>0</v>
      </c>
      <c r="AK294" s="1">
        <f t="shared" si="118"/>
        <v>0</v>
      </c>
      <c r="AL294" s="1">
        <f t="shared" si="119"/>
        <v>0</v>
      </c>
    </row>
    <row r="295" spans="1:38" ht="20.100000000000001" customHeight="1" x14ac:dyDescent="0.25">
      <c r="A295" s="29">
        <f>IF(Table1[[#This Row],[Sr.No.]]="","",Table1[[#This Row],[Sr.No.]])</f>
        <v>290</v>
      </c>
      <c r="B295" s="30" t="str">
        <f>IF(Table1[[#This Row],[Name of Employee]]="","",Table1[[#This Row],[Name of Employee]])</f>
        <v>A</v>
      </c>
      <c r="C295" s="29" t="str">
        <f>IF(IF(Master!T295="","",Master!T295)=0,"",IF(Master!T295="","",Master!T295))</f>
        <v/>
      </c>
      <c r="D295" s="17"/>
      <c r="E295" s="17">
        <v>50000</v>
      </c>
      <c r="F295" s="17"/>
      <c r="G295" s="17"/>
      <c r="H295" s="29">
        <f t="shared" si="96"/>
        <v>-50000</v>
      </c>
      <c r="I295" s="17"/>
      <c r="J295" s="42" t="str">
        <f t="shared" si="97"/>
        <v/>
      </c>
      <c r="K295" s="17"/>
      <c r="L295" s="17"/>
      <c r="M295" s="29">
        <f t="shared" si="98"/>
        <v>-50000</v>
      </c>
      <c r="N295" s="29">
        <f t="shared" si="99"/>
        <v>0</v>
      </c>
      <c r="O295" s="29">
        <f t="shared" si="100"/>
        <v>0</v>
      </c>
      <c r="P295" s="29">
        <f t="shared" si="101"/>
        <v>0</v>
      </c>
      <c r="Q295" s="29">
        <f t="shared" si="102"/>
        <v>0</v>
      </c>
      <c r="R295" s="19"/>
      <c r="S295" s="26"/>
      <c r="T295" s="26">
        <f t="shared" si="103"/>
        <v>0</v>
      </c>
      <c r="U295" s="26">
        <f t="shared" si="104"/>
        <v>0</v>
      </c>
      <c r="V295" s="26">
        <f>Master!S295</f>
        <v>0</v>
      </c>
      <c r="W295" s="26">
        <f t="shared" si="105"/>
        <v>0</v>
      </c>
      <c r="X295" s="26">
        <f t="shared" si="106"/>
        <v>0</v>
      </c>
      <c r="Y295" s="26">
        <f t="shared" si="107"/>
        <v>0</v>
      </c>
      <c r="Z295" s="26">
        <f t="shared" si="108"/>
        <v>0</v>
      </c>
      <c r="AA295" s="26">
        <f t="shared" si="109"/>
        <v>0</v>
      </c>
      <c r="AB295" s="26">
        <f t="shared" si="110"/>
        <v>0</v>
      </c>
      <c r="AC295" s="26">
        <f t="shared" si="111"/>
        <v>0</v>
      </c>
      <c r="AD295" s="26">
        <f t="shared" si="112"/>
        <v>0</v>
      </c>
      <c r="AE295" s="26">
        <f t="shared" si="113"/>
        <v>0</v>
      </c>
      <c r="AF295" s="26">
        <f t="shared" si="114"/>
        <v>0</v>
      </c>
      <c r="AG295" s="26">
        <f t="shared" si="115"/>
        <v>0</v>
      </c>
      <c r="AH295" s="26">
        <f t="shared" si="116"/>
        <v>0</v>
      </c>
      <c r="AI295" s="26"/>
      <c r="AJ295" s="1">
        <f t="shared" si="117"/>
        <v>0</v>
      </c>
      <c r="AK295" s="1">
        <f t="shared" si="118"/>
        <v>0</v>
      </c>
      <c r="AL295" s="1">
        <f t="shared" si="119"/>
        <v>0</v>
      </c>
    </row>
    <row r="296" spans="1:38" ht="20.100000000000001" customHeight="1" x14ac:dyDescent="0.25">
      <c r="A296" s="29">
        <f>IF(Table1[[#This Row],[Sr.No.]]="","",Table1[[#This Row],[Sr.No.]])</f>
        <v>291</v>
      </c>
      <c r="B296" s="30" t="str">
        <f>IF(Table1[[#This Row],[Name of Employee]]="","",Table1[[#This Row],[Name of Employee]])</f>
        <v>B</v>
      </c>
      <c r="C296" s="29" t="str">
        <f>IF(IF(Master!T296="","",Master!T296)=0,"",IF(Master!T296="","",Master!T296))</f>
        <v/>
      </c>
      <c r="D296" s="17"/>
      <c r="E296" s="17">
        <v>50000</v>
      </c>
      <c r="F296" s="17"/>
      <c r="G296" s="17"/>
      <c r="H296" s="29">
        <f t="shared" si="96"/>
        <v>-50000</v>
      </c>
      <c r="I296" s="17"/>
      <c r="J296" s="42" t="str">
        <f t="shared" si="97"/>
        <v/>
      </c>
      <c r="K296" s="17"/>
      <c r="L296" s="17"/>
      <c r="M296" s="29">
        <f t="shared" si="98"/>
        <v>-50000</v>
      </c>
      <c r="N296" s="29">
        <f t="shared" si="99"/>
        <v>0</v>
      </c>
      <c r="O296" s="29">
        <f t="shared" si="100"/>
        <v>0</v>
      </c>
      <c r="P296" s="29">
        <f t="shared" si="101"/>
        <v>0</v>
      </c>
      <c r="Q296" s="29">
        <f t="shared" si="102"/>
        <v>0</v>
      </c>
      <c r="R296" s="19"/>
      <c r="S296" s="26"/>
      <c r="T296" s="26">
        <f t="shared" si="103"/>
        <v>0</v>
      </c>
      <c r="U296" s="26">
        <f t="shared" si="104"/>
        <v>0</v>
      </c>
      <c r="V296" s="26">
        <f>Master!S296</f>
        <v>0</v>
      </c>
      <c r="W296" s="26">
        <f t="shared" si="105"/>
        <v>0</v>
      </c>
      <c r="X296" s="26">
        <f t="shared" si="106"/>
        <v>0</v>
      </c>
      <c r="Y296" s="26">
        <f t="shared" si="107"/>
        <v>0</v>
      </c>
      <c r="Z296" s="26">
        <f t="shared" si="108"/>
        <v>0</v>
      </c>
      <c r="AA296" s="26">
        <f t="shared" si="109"/>
        <v>0</v>
      </c>
      <c r="AB296" s="26">
        <f t="shared" si="110"/>
        <v>0</v>
      </c>
      <c r="AC296" s="26">
        <f t="shared" si="111"/>
        <v>0</v>
      </c>
      <c r="AD296" s="26">
        <f t="shared" si="112"/>
        <v>0</v>
      </c>
      <c r="AE296" s="26">
        <f t="shared" si="113"/>
        <v>0</v>
      </c>
      <c r="AF296" s="26">
        <f t="shared" si="114"/>
        <v>0</v>
      </c>
      <c r="AG296" s="26">
        <f t="shared" si="115"/>
        <v>0</v>
      </c>
      <c r="AH296" s="26">
        <f t="shared" si="116"/>
        <v>0</v>
      </c>
      <c r="AI296" s="26"/>
      <c r="AJ296" s="1">
        <f t="shared" si="117"/>
        <v>0</v>
      </c>
      <c r="AK296" s="1">
        <f t="shared" si="118"/>
        <v>0</v>
      </c>
      <c r="AL296" s="1">
        <f t="shared" si="119"/>
        <v>0</v>
      </c>
    </row>
    <row r="297" spans="1:38" ht="20.100000000000001" customHeight="1" x14ac:dyDescent="0.25">
      <c r="A297" s="29">
        <f>IF(Table1[[#This Row],[Sr.No.]]="","",Table1[[#This Row],[Sr.No.]])</f>
        <v>292</v>
      </c>
      <c r="B297" s="30" t="str">
        <f>IF(Table1[[#This Row],[Name of Employee]]="","",Table1[[#This Row],[Name of Employee]])</f>
        <v>C</v>
      </c>
      <c r="C297" s="29" t="str">
        <f>IF(IF(Master!T297="","",Master!T297)=0,"",IF(Master!T297="","",Master!T297))</f>
        <v/>
      </c>
      <c r="D297" s="17"/>
      <c r="E297" s="17">
        <v>50000</v>
      </c>
      <c r="F297" s="17"/>
      <c r="G297" s="17"/>
      <c r="H297" s="29">
        <f t="shared" si="96"/>
        <v>-50000</v>
      </c>
      <c r="I297" s="17"/>
      <c r="J297" s="42" t="str">
        <f t="shared" si="97"/>
        <v/>
      </c>
      <c r="K297" s="17"/>
      <c r="L297" s="17"/>
      <c r="M297" s="29">
        <f t="shared" si="98"/>
        <v>-50000</v>
      </c>
      <c r="N297" s="29">
        <f t="shared" si="99"/>
        <v>0</v>
      </c>
      <c r="O297" s="29">
        <f t="shared" si="100"/>
        <v>0</v>
      </c>
      <c r="P297" s="29">
        <f t="shared" si="101"/>
        <v>0</v>
      </c>
      <c r="Q297" s="29">
        <f t="shared" si="102"/>
        <v>0</v>
      </c>
      <c r="R297" s="19"/>
      <c r="S297" s="26"/>
      <c r="T297" s="26">
        <f t="shared" si="103"/>
        <v>0</v>
      </c>
      <c r="U297" s="26">
        <f t="shared" si="104"/>
        <v>0</v>
      </c>
      <c r="V297" s="26">
        <f>Master!S297</f>
        <v>0</v>
      </c>
      <c r="W297" s="26">
        <f t="shared" si="105"/>
        <v>0</v>
      </c>
      <c r="X297" s="26">
        <f t="shared" si="106"/>
        <v>0</v>
      </c>
      <c r="Y297" s="26">
        <f t="shared" si="107"/>
        <v>0</v>
      </c>
      <c r="Z297" s="26">
        <f t="shared" si="108"/>
        <v>0</v>
      </c>
      <c r="AA297" s="26">
        <f t="shared" si="109"/>
        <v>0</v>
      </c>
      <c r="AB297" s="26">
        <f t="shared" si="110"/>
        <v>0</v>
      </c>
      <c r="AC297" s="26">
        <f t="shared" si="111"/>
        <v>0</v>
      </c>
      <c r="AD297" s="26">
        <f t="shared" si="112"/>
        <v>0</v>
      </c>
      <c r="AE297" s="26">
        <f t="shared" si="113"/>
        <v>0</v>
      </c>
      <c r="AF297" s="26">
        <f t="shared" si="114"/>
        <v>0</v>
      </c>
      <c r="AG297" s="26">
        <f t="shared" si="115"/>
        <v>0</v>
      </c>
      <c r="AH297" s="26">
        <f t="shared" si="116"/>
        <v>0</v>
      </c>
      <c r="AI297" s="26"/>
      <c r="AJ297" s="1">
        <f t="shared" si="117"/>
        <v>0</v>
      </c>
      <c r="AK297" s="1">
        <f t="shared" si="118"/>
        <v>0</v>
      </c>
      <c r="AL297" s="1">
        <f t="shared" si="119"/>
        <v>0</v>
      </c>
    </row>
    <row r="298" spans="1:38" ht="20.100000000000001" customHeight="1" x14ac:dyDescent="0.25">
      <c r="A298" s="29">
        <f>IF(Table1[[#This Row],[Sr.No.]]="","",Table1[[#This Row],[Sr.No.]])</f>
        <v>293</v>
      </c>
      <c r="B298" s="30" t="str">
        <f>IF(Table1[[#This Row],[Name of Employee]]="","",Table1[[#This Row],[Name of Employee]])</f>
        <v>D</v>
      </c>
      <c r="C298" s="29" t="str">
        <f>IF(IF(Master!T298="","",Master!T298)=0,"",IF(Master!T298="","",Master!T298))</f>
        <v/>
      </c>
      <c r="D298" s="17"/>
      <c r="E298" s="17">
        <v>50000</v>
      </c>
      <c r="F298" s="17"/>
      <c r="G298" s="17"/>
      <c r="H298" s="29">
        <f t="shared" si="96"/>
        <v>-50000</v>
      </c>
      <c r="I298" s="17"/>
      <c r="J298" s="42" t="str">
        <f t="shared" si="97"/>
        <v/>
      </c>
      <c r="K298" s="17"/>
      <c r="L298" s="17"/>
      <c r="M298" s="29">
        <f t="shared" si="98"/>
        <v>-50000</v>
      </c>
      <c r="N298" s="29">
        <f t="shared" si="99"/>
        <v>0</v>
      </c>
      <c r="O298" s="29">
        <f t="shared" si="100"/>
        <v>0</v>
      </c>
      <c r="P298" s="29">
        <f t="shared" si="101"/>
        <v>0</v>
      </c>
      <c r="Q298" s="29">
        <f t="shared" si="102"/>
        <v>0</v>
      </c>
      <c r="R298" s="19"/>
      <c r="S298" s="26"/>
      <c r="T298" s="26">
        <f t="shared" si="103"/>
        <v>0</v>
      </c>
      <c r="U298" s="26">
        <f t="shared" si="104"/>
        <v>0</v>
      </c>
      <c r="V298" s="26">
        <f>Master!S298</f>
        <v>0</v>
      </c>
      <c r="W298" s="26">
        <f t="shared" si="105"/>
        <v>0</v>
      </c>
      <c r="X298" s="26">
        <f t="shared" si="106"/>
        <v>0</v>
      </c>
      <c r="Y298" s="26">
        <f t="shared" si="107"/>
        <v>0</v>
      </c>
      <c r="Z298" s="26">
        <f t="shared" si="108"/>
        <v>0</v>
      </c>
      <c r="AA298" s="26">
        <f t="shared" si="109"/>
        <v>0</v>
      </c>
      <c r="AB298" s="26">
        <f t="shared" si="110"/>
        <v>0</v>
      </c>
      <c r="AC298" s="26">
        <f t="shared" si="111"/>
        <v>0</v>
      </c>
      <c r="AD298" s="26">
        <f t="shared" si="112"/>
        <v>0</v>
      </c>
      <c r="AE298" s="26">
        <f t="shared" si="113"/>
        <v>0</v>
      </c>
      <c r="AF298" s="26">
        <f t="shared" si="114"/>
        <v>0</v>
      </c>
      <c r="AG298" s="26">
        <f t="shared" si="115"/>
        <v>0</v>
      </c>
      <c r="AH298" s="26">
        <f t="shared" si="116"/>
        <v>0</v>
      </c>
      <c r="AI298" s="26"/>
      <c r="AJ298" s="1">
        <f t="shared" si="117"/>
        <v>0</v>
      </c>
      <c r="AK298" s="1">
        <f t="shared" si="118"/>
        <v>0</v>
      </c>
      <c r="AL298" s="1">
        <f t="shared" si="119"/>
        <v>0</v>
      </c>
    </row>
    <row r="299" spans="1:38" ht="20.100000000000001" customHeight="1" x14ac:dyDescent="0.25">
      <c r="A299" s="29">
        <f>IF(Table1[[#This Row],[Sr.No.]]="","",Table1[[#This Row],[Sr.No.]])</f>
        <v>294</v>
      </c>
      <c r="B299" s="30" t="str">
        <f>IF(Table1[[#This Row],[Name of Employee]]="","",Table1[[#This Row],[Name of Employee]])</f>
        <v>E</v>
      </c>
      <c r="C299" s="29" t="str">
        <f>IF(IF(Master!T299="","",Master!T299)=0,"",IF(Master!T299="","",Master!T299))</f>
        <v/>
      </c>
      <c r="D299" s="17"/>
      <c r="E299" s="17">
        <v>50000</v>
      </c>
      <c r="F299" s="17"/>
      <c r="G299" s="17"/>
      <c r="H299" s="29">
        <f t="shared" si="96"/>
        <v>-50000</v>
      </c>
      <c r="I299" s="17"/>
      <c r="J299" s="42" t="str">
        <f t="shared" si="97"/>
        <v/>
      </c>
      <c r="K299" s="17"/>
      <c r="L299" s="17"/>
      <c r="M299" s="29">
        <f t="shared" si="98"/>
        <v>-50000</v>
      </c>
      <c r="N299" s="29">
        <f t="shared" si="99"/>
        <v>0</v>
      </c>
      <c r="O299" s="29">
        <f t="shared" si="100"/>
        <v>0</v>
      </c>
      <c r="P299" s="29">
        <f t="shared" si="101"/>
        <v>0</v>
      </c>
      <c r="Q299" s="29">
        <f t="shared" si="102"/>
        <v>0</v>
      </c>
      <c r="R299" s="19"/>
      <c r="S299" s="26"/>
      <c r="T299" s="26">
        <f t="shared" si="103"/>
        <v>0</v>
      </c>
      <c r="U299" s="26">
        <f t="shared" si="104"/>
        <v>0</v>
      </c>
      <c r="V299" s="26">
        <f>Master!S299</f>
        <v>0</v>
      </c>
      <c r="W299" s="26">
        <f t="shared" si="105"/>
        <v>0</v>
      </c>
      <c r="X299" s="26">
        <f t="shared" si="106"/>
        <v>0</v>
      </c>
      <c r="Y299" s="26">
        <f t="shared" si="107"/>
        <v>0</v>
      </c>
      <c r="Z299" s="26">
        <f t="shared" si="108"/>
        <v>0</v>
      </c>
      <c r="AA299" s="26">
        <f t="shared" si="109"/>
        <v>0</v>
      </c>
      <c r="AB299" s="26">
        <f t="shared" si="110"/>
        <v>0</v>
      </c>
      <c r="AC299" s="26">
        <f t="shared" si="111"/>
        <v>0</v>
      </c>
      <c r="AD299" s="26">
        <f t="shared" si="112"/>
        <v>0</v>
      </c>
      <c r="AE299" s="26">
        <f t="shared" si="113"/>
        <v>0</v>
      </c>
      <c r="AF299" s="26">
        <f t="shared" si="114"/>
        <v>0</v>
      </c>
      <c r="AG299" s="26">
        <f t="shared" si="115"/>
        <v>0</v>
      </c>
      <c r="AH299" s="26">
        <f t="shared" si="116"/>
        <v>0</v>
      </c>
      <c r="AI299" s="26"/>
      <c r="AJ299" s="1">
        <f t="shared" si="117"/>
        <v>0</v>
      </c>
      <c r="AK299" s="1">
        <f t="shared" si="118"/>
        <v>0</v>
      </c>
      <c r="AL299" s="1">
        <f t="shared" si="119"/>
        <v>0</v>
      </c>
    </row>
    <row r="300" spans="1:38" ht="20.100000000000001" customHeight="1" x14ac:dyDescent="0.25">
      <c r="A300" s="29">
        <f>IF(Table1[[#This Row],[Sr.No.]]="","",Table1[[#This Row],[Sr.No.]])</f>
        <v>295</v>
      </c>
      <c r="B300" s="30" t="str">
        <f>IF(Table1[[#This Row],[Name of Employee]]="","",Table1[[#This Row],[Name of Employee]])</f>
        <v>F</v>
      </c>
      <c r="C300" s="29" t="str">
        <f>IF(IF(Master!T300="","",Master!T300)=0,"",IF(Master!T300="","",Master!T300))</f>
        <v/>
      </c>
      <c r="D300" s="17"/>
      <c r="E300" s="17">
        <v>50000</v>
      </c>
      <c r="F300" s="17"/>
      <c r="G300" s="17"/>
      <c r="H300" s="29">
        <f t="shared" si="96"/>
        <v>-50000</v>
      </c>
      <c r="I300" s="17"/>
      <c r="J300" s="42" t="str">
        <f t="shared" si="97"/>
        <v/>
      </c>
      <c r="K300" s="17"/>
      <c r="L300" s="17"/>
      <c r="M300" s="29">
        <f t="shared" si="98"/>
        <v>-50000</v>
      </c>
      <c r="N300" s="29">
        <f t="shared" si="99"/>
        <v>0</v>
      </c>
      <c r="O300" s="29">
        <f t="shared" si="100"/>
        <v>0</v>
      </c>
      <c r="P300" s="29">
        <f t="shared" si="101"/>
        <v>0</v>
      </c>
      <c r="Q300" s="29">
        <f t="shared" si="102"/>
        <v>0</v>
      </c>
      <c r="R300" s="19"/>
      <c r="S300" s="26"/>
      <c r="T300" s="26">
        <f t="shared" si="103"/>
        <v>0</v>
      </c>
      <c r="U300" s="26">
        <f t="shared" si="104"/>
        <v>0</v>
      </c>
      <c r="V300" s="26">
        <f>Master!S300</f>
        <v>0</v>
      </c>
      <c r="W300" s="26">
        <f t="shared" si="105"/>
        <v>0</v>
      </c>
      <c r="X300" s="26">
        <f t="shared" si="106"/>
        <v>0</v>
      </c>
      <c r="Y300" s="26">
        <f t="shared" si="107"/>
        <v>0</v>
      </c>
      <c r="Z300" s="26">
        <f t="shared" si="108"/>
        <v>0</v>
      </c>
      <c r="AA300" s="26">
        <f t="shared" si="109"/>
        <v>0</v>
      </c>
      <c r="AB300" s="26">
        <f t="shared" si="110"/>
        <v>0</v>
      </c>
      <c r="AC300" s="26">
        <f t="shared" si="111"/>
        <v>0</v>
      </c>
      <c r="AD300" s="26">
        <f t="shared" si="112"/>
        <v>0</v>
      </c>
      <c r="AE300" s="26">
        <f t="shared" si="113"/>
        <v>0</v>
      </c>
      <c r="AF300" s="26">
        <f t="shared" si="114"/>
        <v>0</v>
      </c>
      <c r="AG300" s="26">
        <f t="shared" si="115"/>
        <v>0</v>
      </c>
      <c r="AH300" s="26">
        <f t="shared" si="116"/>
        <v>0</v>
      </c>
      <c r="AI300" s="26"/>
      <c r="AJ300" s="1">
        <f t="shared" si="117"/>
        <v>0</v>
      </c>
      <c r="AK300" s="1">
        <f t="shared" si="118"/>
        <v>0</v>
      </c>
      <c r="AL300" s="1">
        <f t="shared" si="119"/>
        <v>0</v>
      </c>
    </row>
    <row r="301" spans="1:38" ht="20.100000000000001" customHeight="1" x14ac:dyDescent="0.25">
      <c r="A301" s="29">
        <f>IF(Table1[[#This Row],[Sr.No.]]="","",Table1[[#This Row],[Sr.No.]])</f>
        <v>296</v>
      </c>
      <c r="B301" s="30" t="str">
        <f>IF(Table1[[#This Row],[Name of Employee]]="","",Table1[[#This Row],[Name of Employee]])</f>
        <v>G</v>
      </c>
      <c r="C301" s="29" t="str">
        <f>IF(IF(Master!T301="","",Master!T301)=0,"",IF(Master!T301="","",Master!T301))</f>
        <v/>
      </c>
      <c r="D301" s="17"/>
      <c r="E301" s="17">
        <v>50000</v>
      </c>
      <c r="F301" s="17"/>
      <c r="G301" s="17"/>
      <c r="H301" s="29">
        <f t="shared" si="96"/>
        <v>-50000</v>
      </c>
      <c r="I301" s="17"/>
      <c r="J301" s="42" t="str">
        <f t="shared" si="97"/>
        <v/>
      </c>
      <c r="K301" s="17"/>
      <c r="L301" s="17"/>
      <c r="M301" s="29">
        <f t="shared" si="98"/>
        <v>-50000</v>
      </c>
      <c r="N301" s="29">
        <f t="shared" si="99"/>
        <v>0</v>
      </c>
      <c r="O301" s="29">
        <f t="shared" si="100"/>
        <v>0</v>
      </c>
      <c r="P301" s="29">
        <f t="shared" si="101"/>
        <v>0</v>
      </c>
      <c r="Q301" s="29">
        <f t="shared" si="102"/>
        <v>0</v>
      </c>
      <c r="R301" s="19"/>
      <c r="S301" s="26"/>
      <c r="T301" s="26">
        <f t="shared" si="103"/>
        <v>0</v>
      </c>
      <c r="U301" s="26">
        <f t="shared" si="104"/>
        <v>0</v>
      </c>
      <c r="V301" s="26">
        <f>Master!S301</f>
        <v>0</v>
      </c>
      <c r="W301" s="26">
        <f t="shared" si="105"/>
        <v>0</v>
      </c>
      <c r="X301" s="26">
        <f t="shared" si="106"/>
        <v>0</v>
      </c>
      <c r="Y301" s="26">
        <f t="shared" si="107"/>
        <v>0</v>
      </c>
      <c r="Z301" s="26">
        <f t="shared" si="108"/>
        <v>0</v>
      </c>
      <c r="AA301" s="26">
        <f t="shared" si="109"/>
        <v>0</v>
      </c>
      <c r="AB301" s="26">
        <f t="shared" si="110"/>
        <v>0</v>
      </c>
      <c r="AC301" s="26">
        <f t="shared" si="111"/>
        <v>0</v>
      </c>
      <c r="AD301" s="26">
        <f t="shared" si="112"/>
        <v>0</v>
      </c>
      <c r="AE301" s="26">
        <f t="shared" si="113"/>
        <v>0</v>
      </c>
      <c r="AF301" s="26">
        <f t="shared" si="114"/>
        <v>0</v>
      </c>
      <c r="AG301" s="26">
        <f t="shared" si="115"/>
        <v>0</v>
      </c>
      <c r="AH301" s="26">
        <f t="shared" si="116"/>
        <v>0</v>
      </c>
      <c r="AI301" s="26"/>
      <c r="AJ301" s="1">
        <f t="shared" si="117"/>
        <v>0</v>
      </c>
      <c r="AK301" s="1">
        <f t="shared" si="118"/>
        <v>0</v>
      </c>
      <c r="AL301" s="1">
        <f t="shared" si="119"/>
        <v>0</v>
      </c>
    </row>
    <row r="302" spans="1:38" ht="20.100000000000001" customHeight="1" x14ac:dyDescent="0.25">
      <c r="A302" s="29">
        <f>IF(Table1[[#This Row],[Sr.No.]]="","",Table1[[#This Row],[Sr.No.]])</f>
        <v>297</v>
      </c>
      <c r="B302" s="30" t="str">
        <f>IF(Table1[[#This Row],[Name of Employee]]="","",Table1[[#This Row],[Name of Employee]])</f>
        <v>H</v>
      </c>
      <c r="C302" s="29" t="str">
        <f>IF(IF(Master!T302="","",Master!T302)=0,"",IF(Master!T302="","",Master!T302))</f>
        <v/>
      </c>
      <c r="D302" s="17"/>
      <c r="E302" s="17">
        <v>50000</v>
      </c>
      <c r="F302" s="17"/>
      <c r="G302" s="17"/>
      <c r="H302" s="29">
        <f t="shared" si="96"/>
        <v>-50000</v>
      </c>
      <c r="I302" s="17"/>
      <c r="J302" s="42" t="str">
        <f t="shared" si="97"/>
        <v/>
      </c>
      <c r="K302" s="17"/>
      <c r="L302" s="17"/>
      <c r="M302" s="29">
        <f t="shared" si="98"/>
        <v>-50000</v>
      </c>
      <c r="N302" s="29">
        <f t="shared" si="99"/>
        <v>0</v>
      </c>
      <c r="O302" s="29">
        <f t="shared" si="100"/>
        <v>0</v>
      </c>
      <c r="P302" s="29">
        <f t="shared" si="101"/>
        <v>0</v>
      </c>
      <c r="Q302" s="29">
        <f t="shared" si="102"/>
        <v>0</v>
      </c>
      <c r="R302" s="19"/>
      <c r="S302" s="26"/>
      <c r="T302" s="26">
        <f t="shared" si="103"/>
        <v>0</v>
      </c>
      <c r="U302" s="26">
        <f t="shared" si="104"/>
        <v>0</v>
      </c>
      <c r="V302" s="26">
        <f>Master!S302</f>
        <v>0</v>
      </c>
      <c r="W302" s="26">
        <f t="shared" si="105"/>
        <v>0</v>
      </c>
      <c r="X302" s="26">
        <f t="shared" si="106"/>
        <v>0</v>
      </c>
      <c r="Y302" s="26">
        <f t="shared" si="107"/>
        <v>0</v>
      </c>
      <c r="Z302" s="26">
        <f t="shared" si="108"/>
        <v>0</v>
      </c>
      <c r="AA302" s="26">
        <f t="shared" si="109"/>
        <v>0</v>
      </c>
      <c r="AB302" s="26">
        <f t="shared" si="110"/>
        <v>0</v>
      </c>
      <c r="AC302" s="26">
        <f t="shared" si="111"/>
        <v>0</v>
      </c>
      <c r="AD302" s="26">
        <f t="shared" si="112"/>
        <v>0</v>
      </c>
      <c r="AE302" s="26">
        <f t="shared" si="113"/>
        <v>0</v>
      </c>
      <c r="AF302" s="26">
        <f t="shared" si="114"/>
        <v>0</v>
      </c>
      <c r="AG302" s="26">
        <f t="shared" si="115"/>
        <v>0</v>
      </c>
      <c r="AH302" s="26">
        <f t="shared" si="116"/>
        <v>0</v>
      </c>
      <c r="AI302" s="26"/>
      <c r="AJ302" s="1">
        <f t="shared" si="117"/>
        <v>0</v>
      </c>
      <c r="AK302" s="1">
        <f t="shared" si="118"/>
        <v>0</v>
      </c>
      <c r="AL302" s="1">
        <f t="shared" si="119"/>
        <v>0</v>
      </c>
    </row>
    <row r="303" spans="1:38" ht="20.100000000000001" customHeight="1" x14ac:dyDescent="0.25">
      <c r="A303" s="29">
        <f>IF(Table1[[#This Row],[Sr.No.]]="","",Table1[[#This Row],[Sr.No.]])</f>
        <v>298</v>
      </c>
      <c r="B303" s="30" t="str">
        <f>IF(Table1[[#This Row],[Name of Employee]]="","",Table1[[#This Row],[Name of Employee]])</f>
        <v>I</v>
      </c>
      <c r="C303" s="29" t="str">
        <f>IF(IF(Master!T303="","",Master!T303)=0,"",IF(Master!T303="","",Master!T303))</f>
        <v/>
      </c>
      <c r="D303" s="17"/>
      <c r="E303" s="17">
        <v>50000</v>
      </c>
      <c r="F303" s="17"/>
      <c r="G303" s="17"/>
      <c r="H303" s="29">
        <f t="shared" si="96"/>
        <v>-50000</v>
      </c>
      <c r="I303" s="17"/>
      <c r="J303" s="42" t="str">
        <f t="shared" si="97"/>
        <v/>
      </c>
      <c r="K303" s="17"/>
      <c r="L303" s="17"/>
      <c r="M303" s="29">
        <f t="shared" si="98"/>
        <v>-50000</v>
      </c>
      <c r="N303" s="29">
        <f t="shared" si="99"/>
        <v>0</v>
      </c>
      <c r="O303" s="29">
        <f t="shared" si="100"/>
        <v>0</v>
      </c>
      <c r="P303" s="29">
        <f t="shared" si="101"/>
        <v>0</v>
      </c>
      <c r="Q303" s="29">
        <f t="shared" si="102"/>
        <v>0</v>
      </c>
      <c r="R303" s="19"/>
      <c r="S303" s="26"/>
      <c r="T303" s="26">
        <f t="shared" si="103"/>
        <v>0</v>
      </c>
      <c r="U303" s="26">
        <f t="shared" si="104"/>
        <v>0</v>
      </c>
      <c r="V303" s="26">
        <f>Master!S303</f>
        <v>0</v>
      </c>
      <c r="W303" s="26">
        <f t="shared" si="105"/>
        <v>0</v>
      </c>
      <c r="X303" s="26">
        <f t="shared" si="106"/>
        <v>0</v>
      </c>
      <c r="Y303" s="26">
        <f t="shared" si="107"/>
        <v>0</v>
      </c>
      <c r="Z303" s="26">
        <f t="shared" si="108"/>
        <v>0</v>
      </c>
      <c r="AA303" s="26">
        <f t="shared" si="109"/>
        <v>0</v>
      </c>
      <c r="AB303" s="26">
        <f t="shared" si="110"/>
        <v>0</v>
      </c>
      <c r="AC303" s="26">
        <f t="shared" si="111"/>
        <v>0</v>
      </c>
      <c r="AD303" s="26">
        <f t="shared" si="112"/>
        <v>0</v>
      </c>
      <c r="AE303" s="26">
        <f t="shared" si="113"/>
        <v>0</v>
      </c>
      <c r="AF303" s="26">
        <f t="shared" si="114"/>
        <v>0</v>
      </c>
      <c r="AG303" s="26">
        <f t="shared" si="115"/>
        <v>0</v>
      </c>
      <c r="AH303" s="26">
        <f t="shared" si="116"/>
        <v>0</v>
      </c>
      <c r="AI303" s="26"/>
      <c r="AJ303" s="1">
        <f t="shared" si="117"/>
        <v>0</v>
      </c>
      <c r="AK303" s="1">
        <f t="shared" si="118"/>
        <v>0</v>
      </c>
      <c r="AL303" s="1">
        <f t="shared" si="119"/>
        <v>0</v>
      </c>
    </row>
    <row r="304" spans="1:38" ht="20.100000000000001" customHeight="1" x14ac:dyDescent="0.25">
      <c r="A304" s="29">
        <f>IF(Table1[[#This Row],[Sr.No.]]="","",Table1[[#This Row],[Sr.No.]])</f>
        <v>299</v>
      </c>
      <c r="B304" s="30" t="str">
        <f>IF(Table1[[#This Row],[Name of Employee]]="","",Table1[[#This Row],[Name of Employee]])</f>
        <v>J</v>
      </c>
      <c r="C304" s="29" t="str">
        <f>IF(IF(Master!T304="","",Master!T304)=0,"",IF(Master!T304="","",Master!T304))</f>
        <v/>
      </c>
      <c r="D304" s="17"/>
      <c r="E304" s="17">
        <v>50000</v>
      </c>
      <c r="F304" s="17"/>
      <c r="G304" s="17"/>
      <c r="H304" s="29">
        <f t="shared" si="96"/>
        <v>-50000</v>
      </c>
      <c r="I304" s="17"/>
      <c r="J304" s="42" t="str">
        <f t="shared" si="97"/>
        <v/>
      </c>
      <c r="K304" s="17"/>
      <c r="L304" s="17"/>
      <c r="M304" s="29">
        <f t="shared" si="98"/>
        <v>-50000</v>
      </c>
      <c r="N304" s="29">
        <f t="shared" si="99"/>
        <v>0</v>
      </c>
      <c r="O304" s="29">
        <f t="shared" si="100"/>
        <v>0</v>
      </c>
      <c r="P304" s="29">
        <f t="shared" si="101"/>
        <v>0</v>
      </c>
      <c r="Q304" s="29">
        <f t="shared" si="102"/>
        <v>0</v>
      </c>
      <c r="R304" s="19"/>
      <c r="S304" s="26"/>
      <c r="T304" s="26">
        <f t="shared" si="103"/>
        <v>0</v>
      </c>
      <c r="U304" s="26">
        <f t="shared" si="104"/>
        <v>0</v>
      </c>
      <c r="V304" s="26">
        <f>Master!S304</f>
        <v>0</v>
      </c>
      <c r="W304" s="26">
        <f t="shared" si="105"/>
        <v>0</v>
      </c>
      <c r="X304" s="26">
        <f t="shared" si="106"/>
        <v>0</v>
      </c>
      <c r="Y304" s="26">
        <f t="shared" si="107"/>
        <v>0</v>
      </c>
      <c r="Z304" s="26">
        <f t="shared" si="108"/>
        <v>0</v>
      </c>
      <c r="AA304" s="26">
        <f t="shared" si="109"/>
        <v>0</v>
      </c>
      <c r="AB304" s="26">
        <f t="shared" si="110"/>
        <v>0</v>
      </c>
      <c r="AC304" s="26">
        <f t="shared" si="111"/>
        <v>0</v>
      </c>
      <c r="AD304" s="26">
        <f t="shared" si="112"/>
        <v>0</v>
      </c>
      <c r="AE304" s="26">
        <f t="shared" si="113"/>
        <v>0</v>
      </c>
      <c r="AF304" s="26">
        <f t="shared" si="114"/>
        <v>0</v>
      </c>
      <c r="AG304" s="26">
        <f t="shared" si="115"/>
        <v>0</v>
      </c>
      <c r="AH304" s="26">
        <f t="shared" si="116"/>
        <v>0</v>
      </c>
      <c r="AI304" s="26"/>
      <c r="AJ304" s="1">
        <f t="shared" si="117"/>
        <v>0</v>
      </c>
      <c r="AK304" s="1">
        <f t="shared" si="118"/>
        <v>0</v>
      </c>
      <c r="AL304" s="1">
        <f t="shared" si="119"/>
        <v>0</v>
      </c>
    </row>
    <row r="305" spans="1:38" ht="20.100000000000001" customHeight="1" x14ac:dyDescent="0.25">
      <c r="A305" s="29">
        <f>IF(Table1[[#This Row],[Sr.No.]]="","",Table1[[#This Row],[Sr.No.]])</f>
        <v>300</v>
      </c>
      <c r="B305" s="30" t="str">
        <f>IF(Table1[[#This Row],[Name of Employee]]="","",Table1[[#This Row],[Name of Employee]])</f>
        <v>K</v>
      </c>
      <c r="C305" s="29" t="str">
        <f>IF(IF(Master!T305="","",Master!T305)=0,"",IF(Master!T305="","",Master!T305))</f>
        <v/>
      </c>
      <c r="D305" s="17"/>
      <c r="E305" s="17">
        <v>50000</v>
      </c>
      <c r="F305" s="17"/>
      <c r="G305" s="17"/>
      <c r="H305" s="29">
        <f t="shared" si="96"/>
        <v>-50000</v>
      </c>
      <c r="I305" s="17"/>
      <c r="J305" s="42" t="str">
        <f t="shared" si="97"/>
        <v/>
      </c>
      <c r="K305" s="17"/>
      <c r="L305" s="17"/>
      <c r="M305" s="29">
        <f t="shared" si="98"/>
        <v>-50000</v>
      </c>
      <c r="N305" s="29">
        <f t="shared" si="99"/>
        <v>0</v>
      </c>
      <c r="O305" s="29">
        <f t="shared" si="100"/>
        <v>0</v>
      </c>
      <c r="P305" s="29">
        <f t="shared" si="101"/>
        <v>0</v>
      </c>
      <c r="Q305" s="29">
        <f t="shared" si="102"/>
        <v>0</v>
      </c>
      <c r="R305" s="19"/>
      <c r="S305" s="26"/>
      <c r="T305" s="26">
        <f t="shared" si="103"/>
        <v>0</v>
      </c>
      <c r="U305" s="26">
        <f t="shared" si="104"/>
        <v>0</v>
      </c>
      <c r="V305" s="26">
        <f>Master!S305</f>
        <v>0</v>
      </c>
      <c r="W305" s="26">
        <f t="shared" si="105"/>
        <v>0</v>
      </c>
      <c r="X305" s="26">
        <f t="shared" si="106"/>
        <v>0</v>
      </c>
      <c r="Y305" s="26">
        <f t="shared" si="107"/>
        <v>0</v>
      </c>
      <c r="Z305" s="26">
        <f t="shared" si="108"/>
        <v>0</v>
      </c>
      <c r="AA305" s="26">
        <f t="shared" si="109"/>
        <v>0</v>
      </c>
      <c r="AB305" s="26">
        <f t="shared" si="110"/>
        <v>0</v>
      </c>
      <c r="AC305" s="26">
        <f t="shared" si="111"/>
        <v>0</v>
      </c>
      <c r="AD305" s="26">
        <f t="shared" si="112"/>
        <v>0</v>
      </c>
      <c r="AE305" s="26">
        <f t="shared" si="113"/>
        <v>0</v>
      </c>
      <c r="AF305" s="26">
        <f t="shared" si="114"/>
        <v>0</v>
      </c>
      <c r="AG305" s="26">
        <f t="shared" si="115"/>
        <v>0</v>
      </c>
      <c r="AH305" s="26">
        <f t="shared" si="116"/>
        <v>0</v>
      </c>
      <c r="AI305" s="26"/>
      <c r="AJ305" s="1">
        <f t="shared" si="117"/>
        <v>0</v>
      </c>
      <c r="AK305" s="1">
        <f t="shared" si="118"/>
        <v>0</v>
      </c>
      <c r="AL305" s="1">
        <f t="shared" si="119"/>
        <v>0</v>
      </c>
    </row>
    <row r="306" spans="1:38" ht="20.100000000000001" customHeight="1" x14ac:dyDescent="0.25">
      <c r="A306" s="29">
        <f>IF(Table1[[#This Row],[Sr.No.]]="","",Table1[[#This Row],[Sr.No.]])</f>
        <v>301</v>
      </c>
      <c r="B306" s="30" t="str">
        <f>IF(Table1[[#This Row],[Name of Employee]]="","",Table1[[#This Row],[Name of Employee]])</f>
        <v>L</v>
      </c>
      <c r="C306" s="29" t="str">
        <f>IF(IF(Master!T306="","",Master!T306)=0,"",IF(Master!T306="","",Master!T306))</f>
        <v/>
      </c>
      <c r="D306" s="17"/>
      <c r="E306" s="17">
        <v>50000</v>
      </c>
      <c r="F306" s="17"/>
      <c r="G306" s="17"/>
      <c r="H306" s="29">
        <f t="shared" si="96"/>
        <v>-50000</v>
      </c>
      <c r="I306" s="17"/>
      <c r="J306" s="42" t="str">
        <f t="shared" si="97"/>
        <v/>
      </c>
      <c r="K306" s="17"/>
      <c r="L306" s="17"/>
      <c r="M306" s="29">
        <f t="shared" si="98"/>
        <v>-50000</v>
      </c>
      <c r="N306" s="29">
        <f t="shared" si="99"/>
        <v>0</v>
      </c>
      <c r="O306" s="29">
        <f t="shared" si="100"/>
        <v>0</v>
      </c>
      <c r="P306" s="29">
        <f t="shared" si="101"/>
        <v>0</v>
      </c>
      <c r="Q306" s="29">
        <f t="shared" si="102"/>
        <v>0</v>
      </c>
      <c r="R306" s="19"/>
      <c r="S306" s="26"/>
      <c r="T306" s="26">
        <f t="shared" si="103"/>
        <v>0</v>
      </c>
      <c r="U306" s="26">
        <f t="shared" si="104"/>
        <v>0</v>
      </c>
      <c r="V306" s="26">
        <f>Master!S306</f>
        <v>0</v>
      </c>
      <c r="W306" s="26">
        <f t="shared" si="105"/>
        <v>0</v>
      </c>
      <c r="X306" s="26">
        <f t="shared" si="106"/>
        <v>0</v>
      </c>
      <c r="Y306" s="26">
        <f t="shared" si="107"/>
        <v>0</v>
      </c>
      <c r="Z306" s="26">
        <f t="shared" si="108"/>
        <v>0</v>
      </c>
      <c r="AA306" s="26">
        <f t="shared" si="109"/>
        <v>0</v>
      </c>
      <c r="AB306" s="26">
        <f t="shared" si="110"/>
        <v>0</v>
      </c>
      <c r="AC306" s="26">
        <f t="shared" si="111"/>
        <v>0</v>
      </c>
      <c r="AD306" s="26">
        <f t="shared" si="112"/>
        <v>0</v>
      </c>
      <c r="AE306" s="26">
        <f t="shared" si="113"/>
        <v>0</v>
      </c>
      <c r="AF306" s="26">
        <f t="shared" si="114"/>
        <v>0</v>
      </c>
      <c r="AG306" s="26">
        <f t="shared" si="115"/>
        <v>0</v>
      </c>
      <c r="AH306" s="26">
        <f t="shared" si="116"/>
        <v>0</v>
      </c>
      <c r="AI306" s="26"/>
      <c r="AJ306" s="1">
        <f t="shared" si="117"/>
        <v>0</v>
      </c>
      <c r="AK306" s="1">
        <f t="shared" si="118"/>
        <v>0</v>
      </c>
      <c r="AL306" s="1">
        <f t="shared" si="119"/>
        <v>0</v>
      </c>
    </row>
    <row r="307" spans="1:38" ht="20.100000000000001" customHeight="1" x14ac:dyDescent="0.25">
      <c r="A307" s="29">
        <f>IF(Table1[[#This Row],[Sr.No.]]="","",Table1[[#This Row],[Sr.No.]])</f>
        <v>302</v>
      </c>
      <c r="B307" s="30" t="str">
        <f>IF(Table1[[#This Row],[Name of Employee]]="","",Table1[[#This Row],[Name of Employee]])</f>
        <v>M</v>
      </c>
      <c r="C307" s="29" t="str">
        <f>IF(IF(Master!T307="","",Master!T307)=0,"",IF(Master!T307="","",Master!T307))</f>
        <v/>
      </c>
      <c r="D307" s="17"/>
      <c r="E307" s="17">
        <v>50000</v>
      </c>
      <c r="F307" s="17"/>
      <c r="G307" s="17"/>
      <c r="H307" s="29">
        <f t="shared" si="96"/>
        <v>-50000</v>
      </c>
      <c r="I307" s="17"/>
      <c r="J307" s="42" t="str">
        <f t="shared" si="97"/>
        <v/>
      </c>
      <c r="K307" s="17"/>
      <c r="L307" s="17"/>
      <c r="M307" s="29">
        <f t="shared" si="98"/>
        <v>-50000</v>
      </c>
      <c r="N307" s="29">
        <f t="shared" si="99"/>
        <v>0</v>
      </c>
      <c r="O307" s="29">
        <f t="shared" si="100"/>
        <v>0</v>
      </c>
      <c r="P307" s="29">
        <f t="shared" si="101"/>
        <v>0</v>
      </c>
      <c r="Q307" s="29">
        <f t="shared" si="102"/>
        <v>0</v>
      </c>
      <c r="R307" s="19"/>
      <c r="S307" s="26"/>
      <c r="T307" s="26">
        <f t="shared" si="103"/>
        <v>0</v>
      </c>
      <c r="U307" s="26">
        <f t="shared" si="104"/>
        <v>0</v>
      </c>
      <c r="V307" s="26">
        <f>Master!S307</f>
        <v>0</v>
      </c>
      <c r="W307" s="26">
        <f t="shared" si="105"/>
        <v>0</v>
      </c>
      <c r="X307" s="26">
        <f t="shared" si="106"/>
        <v>0</v>
      </c>
      <c r="Y307" s="26">
        <f t="shared" si="107"/>
        <v>0</v>
      </c>
      <c r="Z307" s="26">
        <f t="shared" si="108"/>
        <v>0</v>
      </c>
      <c r="AA307" s="26">
        <f t="shared" si="109"/>
        <v>0</v>
      </c>
      <c r="AB307" s="26">
        <f t="shared" si="110"/>
        <v>0</v>
      </c>
      <c r="AC307" s="26">
        <f t="shared" si="111"/>
        <v>0</v>
      </c>
      <c r="AD307" s="26">
        <f t="shared" si="112"/>
        <v>0</v>
      </c>
      <c r="AE307" s="26">
        <f t="shared" si="113"/>
        <v>0</v>
      </c>
      <c r="AF307" s="26">
        <f t="shared" si="114"/>
        <v>0</v>
      </c>
      <c r="AG307" s="26">
        <f t="shared" si="115"/>
        <v>0</v>
      </c>
      <c r="AH307" s="26">
        <f t="shared" si="116"/>
        <v>0</v>
      </c>
      <c r="AI307" s="26"/>
      <c r="AJ307" s="1">
        <f t="shared" si="117"/>
        <v>0</v>
      </c>
      <c r="AK307" s="1">
        <f t="shared" si="118"/>
        <v>0</v>
      </c>
      <c r="AL307" s="1">
        <f t="shared" si="119"/>
        <v>0</v>
      </c>
    </row>
    <row r="308" spans="1:38" ht="20.100000000000001" customHeight="1" x14ac:dyDescent="0.25">
      <c r="A308" s="29">
        <f>IF(Table1[[#This Row],[Sr.No.]]="","",Table1[[#This Row],[Sr.No.]])</f>
        <v>303</v>
      </c>
      <c r="B308" s="30" t="str">
        <f>IF(Table1[[#This Row],[Name of Employee]]="","",Table1[[#This Row],[Name of Employee]])</f>
        <v>N</v>
      </c>
      <c r="C308" s="29" t="str">
        <f>IF(IF(Master!T308="","",Master!T308)=0,"",IF(Master!T308="","",Master!T308))</f>
        <v/>
      </c>
      <c r="D308" s="17"/>
      <c r="E308" s="17">
        <v>50000</v>
      </c>
      <c r="F308" s="17"/>
      <c r="G308" s="17"/>
      <c r="H308" s="29">
        <f t="shared" si="96"/>
        <v>-50000</v>
      </c>
      <c r="I308" s="17"/>
      <c r="J308" s="42" t="str">
        <f t="shared" si="97"/>
        <v/>
      </c>
      <c r="K308" s="17"/>
      <c r="L308" s="17"/>
      <c r="M308" s="29">
        <f t="shared" si="98"/>
        <v>-50000</v>
      </c>
      <c r="N308" s="29">
        <f t="shared" si="99"/>
        <v>0</v>
      </c>
      <c r="O308" s="29">
        <f t="shared" si="100"/>
        <v>0</v>
      </c>
      <c r="P308" s="29">
        <f t="shared" si="101"/>
        <v>0</v>
      </c>
      <c r="Q308" s="29">
        <f t="shared" si="102"/>
        <v>0</v>
      </c>
      <c r="R308" s="19"/>
      <c r="S308" s="26"/>
      <c r="T308" s="26">
        <f t="shared" si="103"/>
        <v>0</v>
      </c>
      <c r="U308" s="26">
        <f t="shared" si="104"/>
        <v>0</v>
      </c>
      <c r="V308" s="26">
        <f>Master!S308</f>
        <v>0</v>
      </c>
      <c r="W308" s="26">
        <f t="shared" si="105"/>
        <v>0</v>
      </c>
      <c r="X308" s="26">
        <f t="shared" si="106"/>
        <v>0</v>
      </c>
      <c r="Y308" s="26">
        <f t="shared" si="107"/>
        <v>0</v>
      </c>
      <c r="Z308" s="26">
        <f t="shared" si="108"/>
        <v>0</v>
      </c>
      <c r="AA308" s="26">
        <f t="shared" si="109"/>
        <v>0</v>
      </c>
      <c r="AB308" s="26">
        <f t="shared" si="110"/>
        <v>0</v>
      </c>
      <c r="AC308" s="26">
        <f t="shared" si="111"/>
        <v>0</v>
      </c>
      <c r="AD308" s="26">
        <f t="shared" si="112"/>
        <v>0</v>
      </c>
      <c r="AE308" s="26">
        <f t="shared" si="113"/>
        <v>0</v>
      </c>
      <c r="AF308" s="26">
        <f t="shared" si="114"/>
        <v>0</v>
      </c>
      <c r="AG308" s="26">
        <f t="shared" si="115"/>
        <v>0</v>
      </c>
      <c r="AH308" s="26">
        <f t="shared" si="116"/>
        <v>0</v>
      </c>
      <c r="AI308" s="26"/>
      <c r="AJ308" s="1">
        <f t="shared" si="117"/>
        <v>0</v>
      </c>
      <c r="AK308" s="1">
        <f t="shared" si="118"/>
        <v>0</v>
      </c>
      <c r="AL308" s="1">
        <f t="shared" si="119"/>
        <v>0</v>
      </c>
    </row>
    <row r="309" spans="1:38" ht="20.100000000000001" customHeight="1" x14ac:dyDescent="0.25">
      <c r="A309" s="29">
        <f>IF(Table1[[#This Row],[Sr.No.]]="","",Table1[[#This Row],[Sr.No.]])</f>
        <v>304</v>
      </c>
      <c r="B309" s="30" t="str">
        <f>IF(Table1[[#This Row],[Name of Employee]]="","",Table1[[#This Row],[Name of Employee]])</f>
        <v>O</v>
      </c>
      <c r="C309" s="29" t="str">
        <f>IF(IF(Master!T309="","",Master!T309)=0,"",IF(Master!T309="","",Master!T309))</f>
        <v/>
      </c>
      <c r="D309" s="17"/>
      <c r="E309" s="17">
        <v>50000</v>
      </c>
      <c r="F309" s="17"/>
      <c r="G309" s="17"/>
      <c r="H309" s="29">
        <f t="shared" si="96"/>
        <v>-50000</v>
      </c>
      <c r="I309" s="17"/>
      <c r="J309" s="42" t="str">
        <f t="shared" si="97"/>
        <v/>
      </c>
      <c r="K309" s="17"/>
      <c r="L309" s="17"/>
      <c r="M309" s="29">
        <f t="shared" si="98"/>
        <v>-50000</v>
      </c>
      <c r="N309" s="29">
        <f t="shared" si="99"/>
        <v>0</v>
      </c>
      <c r="O309" s="29">
        <f t="shared" si="100"/>
        <v>0</v>
      </c>
      <c r="P309" s="29">
        <f t="shared" si="101"/>
        <v>0</v>
      </c>
      <c r="Q309" s="29">
        <f t="shared" si="102"/>
        <v>0</v>
      </c>
      <c r="R309" s="19"/>
      <c r="S309" s="26"/>
      <c r="T309" s="26">
        <f t="shared" si="103"/>
        <v>0</v>
      </c>
      <c r="U309" s="26">
        <f t="shared" si="104"/>
        <v>0</v>
      </c>
      <c r="V309" s="26">
        <f>Master!S309</f>
        <v>0</v>
      </c>
      <c r="W309" s="26">
        <f t="shared" si="105"/>
        <v>0</v>
      </c>
      <c r="X309" s="26">
        <f t="shared" si="106"/>
        <v>0</v>
      </c>
      <c r="Y309" s="26">
        <f t="shared" si="107"/>
        <v>0</v>
      </c>
      <c r="Z309" s="26">
        <f t="shared" si="108"/>
        <v>0</v>
      </c>
      <c r="AA309" s="26">
        <f t="shared" si="109"/>
        <v>0</v>
      </c>
      <c r="AB309" s="26">
        <f t="shared" si="110"/>
        <v>0</v>
      </c>
      <c r="AC309" s="26">
        <f t="shared" si="111"/>
        <v>0</v>
      </c>
      <c r="AD309" s="26">
        <f t="shared" si="112"/>
        <v>0</v>
      </c>
      <c r="AE309" s="26">
        <f t="shared" si="113"/>
        <v>0</v>
      </c>
      <c r="AF309" s="26">
        <f t="shared" si="114"/>
        <v>0</v>
      </c>
      <c r="AG309" s="26">
        <f t="shared" si="115"/>
        <v>0</v>
      </c>
      <c r="AH309" s="26">
        <f t="shared" si="116"/>
        <v>0</v>
      </c>
      <c r="AI309" s="26"/>
      <c r="AJ309" s="1">
        <f t="shared" si="117"/>
        <v>0</v>
      </c>
      <c r="AK309" s="1">
        <f t="shared" si="118"/>
        <v>0</v>
      </c>
      <c r="AL309" s="1">
        <f t="shared" si="119"/>
        <v>0</v>
      </c>
    </row>
    <row r="310" spans="1:38" ht="20.100000000000001" customHeight="1" x14ac:dyDescent="0.25">
      <c r="A310" s="29">
        <f>IF(Table1[[#This Row],[Sr.No.]]="","",Table1[[#This Row],[Sr.No.]])</f>
        <v>305</v>
      </c>
      <c r="B310" s="30" t="str">
        <f>IF(Table1[[#This Row],[Name of Employee]]="","",Table1[[#This Row],[Name of Employee]])</f>
        <v>P</v>
      </c>
      <c r="C310" s="29" t="str">
        <f>IF(IF(Master!T310="","",Master!T310)=0,"",IF(Master!T310="","",Master!T310))</f>
        <v/>
      </c>
      <c r="D310" s="17"/>
      <c r="E310" s="17">
        <v>50000</v>
      </c>
      <c r="F310" s="17"/>
      <c r="G310" s="17"/>
      <c r="H310" s="29">
        <f t="shared" si="96"/>
        <v>-50000</v>
      </c>
      <c r="I310" s="17"/>
      <c r="J310" s="42" t="str">
        <f t="shared" si="97"/>
        <v/>
      </c>
      <c r="K310" s="17"/>
      <c r="L310" s="17"/>
      <c r="M310" s="29">
        <f t="shared" si="98"/>
        <v>-50000</v>
      </c>
      <c r="N310" s="29">
        <f t="shared" si="99"/>
        <v>0</v>
      </c>
      <c r="O310" s="29">
        <f t="shared" si="100"/>
        <v>0</v>
      </c>
      <c r="P310" s="29">
        <f t="shared" si="101"/>
        <v>0</v>
      </c>
      <c r="Q310" s="29">
        <f t="shared" si="102"/>
        <v>0</v>
      </c>
      <c r="R310" s="19"/>
      <c r="S310" s="26"/>
      <c r="T310" s="26">
        <f t="shared" si="103"/>
        <v>0</v>
      </c>
      <c r="U310" s="26">
        <f t="shared" si="104"/>
        <v>0</v>
      </c>
      <c r="V310" s="26">
        <f>Master!S310</f>
        <v>0</v>
      </c>
      <c r="W310" s="26">
        <f t="shared" si="105"/>
        <v>0</v>
      </c>
      <c r="X310" s="26">
        <f t="shared" si="106"/>
        <v>0</v>
      </c>
      <c r="Y310" s="26">
        <f t="shared" si="107"/>
        <v>0</v>
      </c>
      <c r="Z310" s="26">
        <f t="shared" si="108"/>
        <v>0</v>
      </c>
      <c r="AA310" s="26">
        <f t="shared" si="109"/>
        <v>0</v>
      </c>
      <c r="AB310" s="26">
        <f t="shared" si="110"/>
        <v>0</v>
      </c>
      <c r="AC310" s="26">
        <f t="shared" si="111"/>
        <v>0</v>
      </c>
      <c r="AD310" s="26">
        <f t="shared" si="112"/>
        <v>0</v>
      </c>
      <c r="AE310" s="26">
        <f t="shared" si="113"/>
        <v>0</v>
      </c>
      <c r="AF310" s="26">
        <f t="shared" si="114"/>
        <v>0</v>
      </c>
      <c r="AG310" s="26">
        <f t="shared" si="115"/>
        <v>0</v>
      </c>
      <c r="AH310" s="26">
        <f t="shared" si="116"/>
        <v>0</v>
      </c>
      <c r="AI310" s="26"/>
      <c r="AJ310" s="1">
        <f t="shared" si="117"/>
        <v>0</v>
      </c>
      <c r="AK310" s="1">
        <f t="shared" si="118"/>
        <v>0</v>
      </c>
      <c r="AL310" s="1">
        <f t="shared" si="119"/>
        <v>0</v>
      </c>
    </row>
    <row r="311" spans="1:38" ht="20.100000000000001" customHeight="1" x14ac:dyDescent="0.25">
      <c r="A311" s="29">
        <f>IF(Table1[[#This Row],[Sr.No.]]="","",Table1[[#This Row],[Sr.No.]])</f>
        <v>306</v>
      </c>
      <c r="B311" s="30" t="str">
        <f>IF(Table1[[#This Row],[Name of Employee]]="","",Table1[[#This Row],[Name of Employee]])</f>
        <v>Q</v>
      </c>
      <c r="C311" s="29" t="str">
        <f>IF(IF(Master!T311="","",Master!T311)=0,"",IF(Master!T311="","",Master!T311))</f>
        <v/>
      </c>
      <c r="D311" s="17"/>
      <c r="E311" s="17">
        <v>50000</v>
      </c>
      <c r="F311" s="17"/>
      <c r="G311" s="17"/>
      <c r="H311" s="29">
        <f t="shared" si="96"/>
        <v>-50000</v>
      </c>
      <c r="I311" s="17"/>
      <c r="J311" s="42" t="str">
        <f t="shared" si="97"/>
        <v/>
      </c>
      <c r="K311" s="17"/>
      <c r="L311" s="17"/>
      <c r="M311" s="29">
        <f t="shared" si="98"/>
        <v>-50000</v>
      </c>
      <c r="N311" s="29">
        <f t="shared" si="99"/>
        <v>0</v>
      </c>
      <c r="O311" s="29">
        <f t="shared" si="100"/>
        <v>0</v>
      </c>
      <c r="P311" s="29">
        <f t="shared" si="101"/>
        <v>0</v>
      </c>
      <c r="Q311" s="29">
        <f t="shared" si="102"/>
        <v>0</v>
      </c>
      <c r="R311" s="19"/>
      <c r="S311" s="26"/>
      <c r="T311" s="26">
        <f t="shared" si="103"/>
        <v>0</v>
      </c>
      <c r="U311" s="26">
        <f t="shared" si="104"/>
        <v>0</v>
      </c>
      <c r="V311" s="26">
        <f>Master!S311</f>
        <v>0</v>
      </c>
      <c r="W311" s="26">
        <f t="shared" si="105"/>
        <v>0</v>
      </c>
      <c r="X311" s="26">
        <f t="shared" si="106"/>
        <v>0</v>
      </c>
      <c r="Y311" s="26">
        <f t="shared" si="107"/>
        <v>0</v>
      </c>
      <c r="Z311" s="26">
        <f t="shared" si="108"/>
        <v>0</v>
      </c>
      <c r="AA311" s="26">
        <f t="shared" si="109"/>
        <v>0</v>
      </c>
      <c r="AB311" s="26">
        <f t="shared" si="110"/>
        <v>0</v>
      </c>
      <c r="AC311" s="26">
        <f t="shared" si="111"/>
        <v>0</v>
      </c>
      <c r="AD311" s="26">
        <f t="shared" si="112"/>
        <v>0</v>
      </c>
      <c r="AE311" s="26">
        <f t="shared" si="113"/>
        <v>0</v>
      </c>
      <c r="AF311" s="26">
        <f t="shared" si="114"/>
        <v>0</v>
      </c>
      <c r="AG311" s="26">
        <f t="shared" si="115"/>
        <v>0</v>
      </c>
      <c r="AH311" s="26">
        <f t="shared" si="116"/>
        <v>0</v>
      </c>
      <c r="AI311" s="26"/>
      <c r="AJ311" s="1">
        <f t="shared" si="117"/>
        <v>0</v>
      </c>
      <c r="AK311" s="1">
        <f t="shared" si="118"/>
        <v>0</v>
      </c>
      <c r="AL311" s="1">
        <f t="shared" si="119"/>
        <v>0</v>
      </c>
    </row>
    <row r="312" spans="1:38" ht="20.100000000000001" customHeight="1" x14ac:dyDescent="0.25">
      <c r="A312" s="29">
        <f>IF(Table1[[#This Row],[Sr.No.]]="","",Table1[[#This Row],[Sr.No.]])</f>
        <v>307</v>
      </c>
      <c r="B312" s="30" t="str">
        <f>IF(Table1[[#This Row],[Name of Employee]]="","",Table1[[#This Row],[Name of Employee]])</f>
        <v>R</v>
      </c>
      <c r="C312" s="29" t="str">
        <f>IF(IF(Master!T312="","",Master!T312)=0,"",IF(Master!T312="","",Master!T312))</f>
        <v/>
      </c>
      <c r="D312" s="17"/>
      <c r="E312" s="17">
        <v>50000</v>
      </c>
      <c r="F312" s="17"/>
      <c r="G312" s="17"/>
      <c r="H312" s="29">
        <f t="shared" si="96"/>
        <v>-50000</v>
      </c>
      <c r="I312" s="17"/>
      <c r="J312" s="42" t="str">
        <f t="shared" si="97"/>
        <v/>
      </c>
      <c r="K312" s="17"/>
      <c r="L312" s="17"/>
      <c r="M312" s="29">
        <f t="shared" si="98"/>
        <v>-50000</v>
      </c>
      <c r="N312" s="29">
        <f t="shared" si="99"/>
        <v>0</v>
      </c>
      <c r="O312" s="29">
        <f t="shared" si="100"/>
        <v>0</v>
      </c>
      <c r="P312" s="29">
        <f t="shared" si="101"/>
        <v>0</v>
      </c>
      <c r="Q312" s="29">
        <f t="shared" si="102"/>
        <v>0</v>
      </c>
      <c r="R312" s="19"/>
      <c r="S312" s="26"/>
      <c r="T312" s="26">
        <f t="shared" si="103"/>
        <v>0</v>
      </c>
      <c r="U312" s="26">
        <f t="shared" si="104"/>
        <v>0</v>
      </c>
      <c r="V312" s="26">
        <f>Master!S312</f>
        <v>0</v>
      </c>
      <c r="W312" s="26">
        <f t="shared" si="105"/>
        <v>0</v>
      </c>
      <c r="X312" s="26">
        <f t="shared" si="106"/>
        <v>0</v>
      </c>
      <c r="Y312" s="26">
        <f t="shared" si="107"/>
        <v>0</v>
      </c>
      <c r="Z312" s="26">
        <f t="shared" si="108"/>
        <v>0</v>
      </c>
      <c r="AA312" s="26">
        <f t="shared" si="109"/>
        <v>0</v>
      </c>
      <c r="AB312" s="26">
        <f t="shared" si="110"/>
        <v>0</v>
      </c>
      <c r="AC312" s="26">
        <f t="shared" si="111"/>
        <v>0</v>
      </c>
      <c r="AD312" s="26">
        <f t="shared" si="112"/>
        <v>0</v>
      </c>
      <c r="AE312" s="26">
        <f t="shared" si="113"/>
        <v>0</v>
      </c>
      <c r="AF312" s="26">
        <f t="shared" si="114"/>
        <v>0</v>
      </c>
      <c r="AG312" s="26">
        <f t="shared" si="115"/>
        <v>0</v>
      </c>
      <c r="AH312" s="26">
        <f t="shared" si="116"/>
        <v>0</v>
      </c>
      <c r="AI312" s="26"/>
      <c r="AJ312" s="1">
        <f t="shared" si="117"/>
        <v>0</v>
      </c>
      <c r="AK312" s="1">
        <f t="shared" si="118"/>
        <v>0</v>
      </c>
      <c r="AL312" s="1">
        <f t="shared" si="119"/>
        <v>0</v>
      </c>
    </row>
    <row r="313" spans="1:38" ht="20.100000000000001" customHeight="1" x14ac:dyDescent="0.25">
      <c r="A313" s="29">
        <f>IF(Table1[[#This Row],[Sr.No.]]="","",Table1[[#This Row],[Sr.No.]])</f>
        <v>308</v>
      </c>
      <c r="B313" s="30" t="str">
        <f>IF(Table1[[#This Row],[Name of Employee]]="","",Table1[[#This Row],[Name of Employee]])</f>
        <v>S</v>
      </c>
      <c r="C313" s="29" t="str">
        <f>IF(IF(Master!T313="","",Master!T313)=0,"",IF(Master!T313="","",Master!T313))</f>
        <v/>
      </c>
      <c r="D313" s="17"/>
      <c r="E313" s="17">
        <v>50000</v>
      </c>
      <c r="F313" s="17"/>
      <c r="G313" s="17"/>
      <c r="H313" s="29">
        <f t="shared" si="96"/>
        <v>-50000</v>
      </c>
      <c r="I313" s="17"/>
      <c r="J313" s="42" t="str">
        <f t="shared" si="97"/>
        <v/>
      </c>
      <c r="K313" s="17"/>
      <c r="L313" s="17"/>
      <c r="M313" s="29">
        <f t="shared" si="98"/>
        <v>-50000</v>
      </c>
      <c r="N313" s="29">
        <f t="shared" si="99"/>
        <v>0</v>
      </c>
      <c r="O313" s="29">
        <f t="shared" si="100"/>
        <v>0</v>
      </c>
      <c r="P313" s="29">
        <f t="shared" si="101"/>
        <v>0</v>
      </c>
      <c r="Q313" s="29">
        <f t="shared" si="102"/>
        <v>0</v>
      </c>
      <c r="R313" s="19"/>
      <c r="S313" s="26"/>
      <c r="T313" s="26">
        <f t="shared" si="103"/>
        <v>0</v>
      </c>
      <c r="U313" s="26">
        <f t="shared" si="104"/>
        <v>0</v>
      </c>
      <c r="V313" s="26">
        <f>Master!S313</f>
        <v>0</v>
      </c>
      <c r="W313" s="26">
        <f t="shared" si="105"/>
        <v>0</v>
      </c>
      <c r="X313" s="26">
        <f t="shared" si="106"/>
        <v>0</v>
      </c>
      <c r="Y313" s="26">
        <f t="shared" si="107"/>
        <v>0</v>
      </c>
      <c r="Z313" s="26">
        <f t="shared" si="108"/>
        <v>0</v>
      </c>
      <c r="AA313" s="26">
        <f t="shared" si="109"/>
        <v>0</v>
      </c>
      <c r="AB313" s="26">
        <f t="shared" si="110"/>
        <v>0</v>
      </c>
      <c r="AC313" s="26">
        <f t="shared" si="111"/>
        <v>0</v>
      </c>
      <c r="AD313" s="26">
        <f t="shared" si="112"/>
        <v>0</v>
      </c>
      <c r="AE313" s="26">
        <f t="shared" si="113"/>
        <v>0</v>
      </c>
      <c r="AF313" s="26">
        <f t="shared" si="114"/>
        <v>0</v>
      </c>
      <c r="AG313" s="26">
        <f t="shared" si="115"/>
        <v>0</v>
      </c>
      <c r="AH313" s="26">
        <f t="shared" si="116"/>
        <v>0</v>
      </c>
      <c r="AI313" s="26"/>
      <c r="AJ313" s="1">
        <f t="shared" si="117"/>
        <v>0</v>
      </c>
      <c r="AK313" s="1">
        <f t="shared" si="118"/>
        <v>0</v>
      </c>
      <c r="AL313" s="1">
        <f t="shared" si="119"/>
        <v>0</v>
      </c>
    </row>
    <row r="314" spans="1:38" ht="20.100000000000001" customHeight="1" x14ac:dyDescent="0.25">
      <c r="A314" s="29">
        <f>IF(Table1[[#This Row],[Sr.No.]]="","",Table1[[#This Row],[Sr.No.]])</f>
        <v>309</v>
      </c>
      <c r="B314" s="30" t="str">
        <f>IF(Table1[[#This Row],[Name of Employee]]="","",Table1[[#This Row],[Name of Employee]])</f>
        <v>T</v>
      </c>
      <c r="C314" s="29" t="str">
        <f>IF(IF(Master!T314="","",Master!T314)=0,"",IF(Master!T314="","",Master!T314))</f>
        <v/>
      </c>
      <c r="D314" s="17"/>
      <c r="E314" s="17">
        <v>50000</v>
      </c>
      <c r="F314" s="17"/>
      <c r="G314" s="17"/>
      <c r="H314" s="29">
        <f t="shared" si="96"/>
        <v>-50000</v>
      </c>
      <c r="I314" s="17"/>
      <c r="J314" s="42" t="str">
        <f t="shared" si="97"/>
        <v/>
      </c>
      <c r="K314" s="17"/>
      <c r="L314" s="17"/>
      <c r="M314" s="29">
        <f t="shared" si="98"/>
        <v>-50000</v>
      </c>
      <c r="N314" s="29">
        <f t="shared" si="99"/>
        <v>0</v>
      </c>
      <c r="O314" s="29">
        <f t="shared" si="100"/>
        <v>0</v>
      </c>
      <c r="P314" s="29">
        <f t="shared" si="101"/>
        <v>0</v>
      </c>
      <c r="Q314" s="29">
        <f t="shared" si="102"/>
        <v>0</v>
      </c>
      <c r="R314" s="19"/>
      <c r="S314" s="26"/>
      <c r="T314" s="26">
        <f t="shared" si="103"/>
        <v>0</v>
      </c>
      <c r="U314" s="26">
        <f t="shared" si="104"/>
        <v>0</v>
      </c>
      <c r="V314" s="26">
        <f>Master!S314</f>
        <v>0</v>
      </c>
      <c r="W314" s="26">
        <f t="shared" si="105"/>
        <v>0</v>
      </c>
      <c r="X314" s="26">
        <f t="shared" si="106"/>
        <v>0</v>
      </c>
      <c r="Y314" s="26">
        <f t="shared" si="107"/>
        <v>0</v>
      </c>
      <c r="Z314" s="26">
        <f t="shared" si="108"/>
        <v>0</v>
      </c>
      <c r="AA314" s="26">
        <f t="shared" si="109"/>
        <v>0</v>
      </c>
      <c r="AB314" s="26">
        <f t="shared" si="110"/>
        <v>0</v>
      </c>
      <c r="AC314" s="26">
        <f t="shared" si="111"/>
        <v>0</v>
      </c>
      <c r="AD314" s="26">
        <f t="shared" si="112"/>
        <v>0</v>
      </c>
      <c r="AE314" s="26">
        <f t="shared" si="113"/>
        <v>0</v>
      </c>
      <c r="AF314" s="26">
        <f t="shared" si="114"/>
        <v>0</v>
      </c>
      <c r="AG314" s="26">
        <f t="shared" si="115"/>
        <v>0</v>
      </c>
      <c r="AH314" s="26">
        <f t="shared" si="116"/>
        <v>0</v>
      </c>
      <c r="AI314" s="26"/>
      <c r="AJ314" s="1">
        <f t="shared" si="117"/>
        <v>0</v>
      </c>
      <c r="AK314" s="1">
        <f t="shared" si="118"/>
        <v>0</v>
      </c>
      <c r="AL314" s="1">
        <f t="shared" si="119"/>
        <v>0</v>
      </c>
    </row>
    <row r="315" spans="1:38" ht="20.100000000000001" customHeight="1" x14ac:dyDescent="0.25">
      <c r="A315" s="29">
        <f>IF(Table1[[#This Row],[Sr.No.]]="","",Table1[[#This Row],[Sr.No.]])</f>
        <v>310</v>
      </c>
      <c r="B315" s="30" t="str">
        <f>IF(Table1[[#This Row],[Name of Employee]]="","",Table1[[#This Row],[Name of Employee]])</f>
        <v>U</v>
      </c>
      <c r="C315" s="29" t="str">
        <f>IF(IF(Master!T315="","",Master!T315)=0,"",IF(Master!T315="","",Master!T315))</f>
        <v/>
      </c>
      <c r="D315" s="17"/>
      <c r="E315" s="17">
        <v>50000</v>
      </c>
      <c r="F315" s="17"/>
      <c r="G315" s="17"/>
      <c r="H315" s="29">
        <f t="shared" si="96"/>
        <v>-50000</v>
      </c>
      <c r="I315" s="17"/>
      <c r="J315" s="42" t="str">
        <f t="shared" si="97"/>
        <v/>
      </c>
      <c r="K315" s="17"/>
      <c r="L315" s="17"/>
      <c r="M315" s="29">
        <f t="shared" si="98"/>
        <v>-50000</v>
      </c>
      <c r="N315" s="29">
        <f t="shared" si="99"/>
        <v>0</v>
      </c>
      <c r="O315" s="29">
        <f t="shared" si="100"/>
        <v>0</v>
      </c>
      <c r="P315" s="29">
        <f t="shared" si="101"/>
        <v>0</v>
      </c>
      <c r="Q315" s="29">
        <f t="shared" si="102"/>
        <v>0</v>
      </c>
      <c r="R315" s="19"/>
      <c r="S315" s="26"/>
      <c r="T315" s="26">
        <f t="shared" si="103"/>
        <v>0</v>
      </c>
      <c r="U315" s="26">
        <f t="shared" si="104"/>
        <v>0</v>
      </c>
      <c r="V315" s="26">
        <f>Master!S315</f>
        <v>0</v>
      </c>
      <c r="W315" s="26">
        <f t="shared" si="105"/>
        <v>0</v>
      </c>
      <c r="X315" s="26">
        <f t="shared" si="106"/>
        <v>0</v>
      </c>
      <c r="Y315" s="26">
        <f t="shared" si="107"/>
        <v>0</v>
      </c>
      <c r="Z315" s="26">
        <f t="shared" si="108"/>
        <v>0</v>
      </c>
      <c r="AA315" s="26">
        <f t="shared" si="109"/>
        <v>0</v>
      </c>
      <c r="AB315" s="26">
        <f t="shared" si="110"/>
        <v>0</v>
      </c>
      <c r="AC315" s="26">
        <f t="shared" si="111"/>
        <v>0</v>
      </c>
      <c r="AD315" s="26">
        <f t="shared" si="112"/>
        <v>0</v>
      </c>
      <c r="AE315" s="26">
        <f t="shared" si="113"/>
        <v>0</v>
      </c>
      <c r="AF315" s="26">
        <f t="shared" si="114"/>
        <v>0</v>
      </c>
      <c r="AG315" s="26">
        <f t="shared" si="115"/>
        <v>0</v>
      </c>
      <c r="AH315" s="26">
        <f t="shared" si="116"/>
        <v>0</v>
      </c>
      <c r="AI315" s="26"/>
      <c r="AJ315" s="1">
        <f t="shared" si="117"/>
        <v>0</v>
      </c>
      <c r="AK315" s="1">
        <f t="shared" si="118"/>
        <v>0</v>
      </c>
      <c r="AL315" s="1">
        <f t="shared" si="119"/>
        <v>0</v>
      </c>
    </row>
    <row r="316" spans="1:38" ht="20.100000000000001" customHeight="1" x14ac:dyDescent="0.25">
      <c r="A316" s="29">
        <f>IF(Table1[[#This Row],[Sr.No.]]="","",Table1[[#This Row],[Sr.No.]])</f>
        <v>311</v>
      </c>
      <c r="B316" s="30" t="str">
        <f>IF(Table1[[#This Row],[Name of Employee]]="","",Table1[[#This Row],[Name of Employee]])</f>
        <v>V</v>
      </c>
      <c r="C316" s="29" t="str">
        <f>IF(IF(Master!T316="","",Master!T316)=0,"",IF(Master!T316="","",Master!T316))</f>
        <v/>
      </c>
      <c r="D316" s="17"/>
      <c r="E316" s="17">
        <v>50000</v>
      </c>
      <c r="F316" s="17"/>
      <c r="G316" s="17"/>
      <c r="H316" s="29">
        <f t="shared" si="96"/>
        <v>-50000</v>
      </c>
      <c r="I316" s="17"/>
      <c r="J316" s="42" t="str">
        <f t="shared" si="97"/>
        <v/>
      </c>
      <c r="K316" s="17"/>
      <c r="L316" s="17"/>
      <c r="M316" s="29">
        <f t="shared" si="98"/>
        <v>-50000</v>
      </c>
      <c r="N316" s="29">
        <f t="shared" si="99"/>
        <v>0</v>
      </c>
      <c r="O316" s="29">
        <f t="shared" si="100"/>
        <v>0</v>
      </c>
      <c r="P316" s="29">
        <f t="shared" si="101"/>
        <v>0</v>
      </c>
      <c r="Q316" s="29">
        <f t="shared" si="102"/>
        <v>0</v>
      </c>
      <c r="R316" s="19"/>
      <c r="S316" s="26"/>
      <c r="T316" s="26">
        <f t="shared" si="103"/>
        <v>0</v>
      </c>
      <c r="U316" s="26">
        <f t="shared" si="104"/>
        <v>0</v>
      </c>
      <c r="V316" s="26">
        <f>Master!S316</f>
        <v>0</v>
      </c>
      <c r="W316" s="26">
        <f t="shared" si="105"/>
        <v>0</v>
      </c>
      <c r="X316" s="26">
        <f t="shared" si="106"/>
        <v>0</v>
      </c>
      <c r="Y316" s="26">
        <f t="shared" si="107"/>
        <v>0</v>
      </c>
      <c r="Z316" s="26">
        <f t="shared" si="108"/>
        <v>0</v>
      </c>
      <c r="AA316" s="26">
        <f t="shared" si="109"/>
        <v>0</v>
      </c>
      <c r="AB316" s="26">
        <f t="shared" si="110"/>
        <v>0</v>
      </c>
      <c r="AC316" s="26">
        <f t="shared" si="111"/>
        <v>0</v>
      </c>
      <c r="AD316" s="26">
        <f t="shared" si="112"/>
        <v>0</v>
      </c>
      <c r="AE316" s="26">
        <f t="shared" si="113"/>
        <v>0</v>
      </c>
      <c r="AF316" s="26">
        <f t="shared" si="114"/>
        <v>0</v>
      </c>
      <c r="AG316" s="26">
        <f t="shared" si="115"/>
        <v>0</v>
      </c>
      <c r="AH316" s="26">
        <f t="shared" si="116"/>
        <v>0</v>
      </c>
      <c r="AI316" s="26"/>
      <c r="AJ316" s="1">
        <f t="shared" si="117"/>
        <v>0</v>
      </c>
      <c r="AK316" s="1">
        <f t="shared" si="118"/>
        <v>0</v>
      </c>
      <c r="AL316" s="1">
        <f t="shared" si="119"/>
        <v>0</v>
      </c>
    </row>
    <row r="317" spans="1:38" ht="20.100000000000001" customHeight="1" x14ac:dyDescent="0.25">
      <c r="A317" s="29">
        <f>IF(Table1[[#This Row],[Sr.No.]]="","",Table1[[#This Row],[Sr.No.]])</f>
        <v>312</v>
      </c>
      <c r="B317" s="30" t="str">
        <f>IF(Table1[[#This Row],[Name of Employee]]="","",Table1[[#This Row],[Name of Employee]])</f>
        <v>W</v>
      </c>
      <c r="C317" s="29" t="str">
        <f>IF(IF(Master!T317="","",Master!T317)=0,"",IF(Master!T317="","",Master!T317))</f>
        <v/>
      </c>
      <c r="D317" s="17"/>
      <c r="E317" s="17">
        <v>50000</v>
      </c>
      <c r="F317" s="17"/>
      <c r="G317" s="17"/>
      <c r="H317" s="29">
        <f t="shared" si="96"/>
        <v>-50000</v>
      </c>
      <c r="I317" s="17"/>
      <c r="J317" s="42" t="str">
        <f t="shared" si="97"/>
        <v/>
      </c>
      <c r="K317" s="17"/>
      <c r="L317" s="17"/>
      <c r="M317" s="29">
        <f t="shared" si="98"/>
        <v>-50000</v>
      </c>
      <c r="N317" s="29">
        <f t="shared" si="99"/>
        <v>0</v>
      </c>
      <c r="O317" s="29">
        <f t="shared" si="100"/>
        <v>0</v>
      </c>
      <c r="P317" s="29">
        <f t="shared" si="101"/>
        <v>0</v>
      </c>
      <c r="Q317" s="29">
        <f t="shared" si="102"/>
        <v>0</v>
      </c>
      <c r="R317" s="19"/>
      <c r="S317" s="26"/>
      <c r="T317" s="26">
        <f t="shared" si="103"/>
        <v>0</v>
      </c>
      <c r="U317" s="26">
        <f t="shared" si="104"/>
        <v>0</v>
      </c>
      <c r="V317" s="26">
        <f>Master!S317</f>
        <v>0</v>
      </c>
      <c r="W317" s="26">
        <f t="shared" si="105"/>
        <v>0</v>
      </c>
      <c r="X317" s="26">
        <f t="shared" si="106"/>
        <v>0</v>
      </c>
      <c r="Y317" s="26">
        <f t="shared" si="107"/>
        <v>0</v>
      </c>
      <c r="Z317" s="26">
        <f t="shared" si="108"/>
        <v>0</v>
      </c>
      <c r="AA317" s="26">
        <f t="shared" si="109"/>
        <v>0</v>
      </c>
      <c r="AB317" s="26">
        <f t="shared" si="110"/>
        <v>0</v>
      </c>
      <c r="AC317" s="26">
        <f t="shared" si="111"/>
        <v>0</v>
      </c>
      <c r="AD317" s="26">
        <f t="shared" si="112"/>
        <v>0</v>
      </c>
      <c r="AE317" s="26">
        <f t="shared" si="113"/>
        <v>0</v>
      </c>
      <c r="AF317" s="26">
        <f t="shared" si="114"/>
        <v>0</v>
      </c>
      <c r="AG317" s="26">
        <f t="shared" si="115"/>
        <v>0</v>
      </c>
      <c r="AH317" s="26">
        <f t="shared" si="116"/>
        <v>0</v>
      </c>
      <c r="AI317" s="26"/>
      <c r="AJ317" s="1">
        <f t="shared" si="117"/>
        <v>0</v>
      </c>
      <c r="AK317" s="1">
        <f t="shared" si="118"/>
        <v>0</v>
      </c>
      <c r="AL317" s="1">
        <f t="shared" si="119"/>
        <v>0</v>
      </c>
    </row>
    <row r="318" spans="1:38" ht="20.100000000000001" customHeight="1" x14ac:dyDescent="0.25">
      <c r="A318" s="29">
        <f>IF(Table1[[#This Row],[Sr.No.]]="","",Table1[[#This Row],[Sr.No.]])</f>
        <v>313</v>
      </c>
      <c r="B318" s="30" t="str">
        <f>IF(Table1[[#This Row],[Name of Employee]]="","",Table1[[#This Row],[Name of Employee]])</f>
        <v>X</v>
      </c>
      <c r="C318" s="29" t="str">
        <f>IF(IF(Master!T318="","",Master!T318)=0,"",IF(Master!T318="","",Master!T318))</f>
        <v/>
      </c>
      <c r="D318" s="17"/>
      <c r="E318" s="17">
        <v>50000</v>
      </c>
      <c r="F318" s="17"/>
      <c r="G318" s="17"/>
      <c r="H318" s="29">
        <f t="shared" si="96"/>
        <v>-50000</v>
      </c>
      <c r="I318" s="17"/>
      <c r="J318" s="42" t="str">
        <f t="shared" si="97"/>
        <v/>
      </c>
      <c r="K318" s="17"/>
      <c r="L318" s="17"/>
      <c r="M318" s="29">
        <f t="shared" si="98"/>
        <v>-50000</v>
      </c>
      <c r="N318" s="29">
        <f t="shared" si="99"/>
        <v>0</v>
      </c>
      <c r="O318" s="29">
        <f t="shared" si="100"/>
        <v>0</v>
      </c>
      <c r="P318" s="29">
        <f t="shared" si="101"/>
        <v>0</v>
      </c>
      <c r="Q318" s="29">
        <f t="shared" si="102"/>
        <v>0</v>
      </c>
      <c r="R318" s="19"/>
      <c r="S318" s="26"/>
      <c r="T318" s="26">
        <f t="shared" si="103"/>
        <v>0</v>
      </c>
      <c r="U318" s="26">
        <f t="shared" si="104"/>
        <v>0</v>
      </c>
      <c r="V318" s="26">
        <f>Master!S318</f>
        <v>0</v>
      </c>
      <c r="W318" s="26">
        <f t="shared" si="105"/>
        <v>0</v>
      </c>
      <c r="X318" s="26">
        <f t="shared" si="106"/>
        <v>0</v>
      </c>
      <c r="Y318" s="26">
        <f t="shared" si="107"/>
        <v>0</v>
      </c>
      <c r="Z318" s="26">
        <f t="shared" si="108"/>
        <v>0</v>
      </c>
      <c r="AA318" s="26">
        <f t="shared" si="109"/>
        <v>0</v>
      </c>
      <c r="AB318" s="26">
        <f t="shared" si="110"/>
        <v>0</v>
      </c>
      <c r="AC318" s="26">
        <f t="shared" si="111"/>
        <v>0</v>
      </c>
      <c r="AD318" s="26">
        <f t="shared" si="112"/>
        <v>0</v>
      </c>
      <c r="AE318" s="26">
        <f t="shared" si="113"/>
        <v>0</v>
      </c>
      <c r="AF318" s="26">
        <f t="shared" si="114"/>
        <v>0</v>
      </c>
      <c r="AG318" s="26">
        <f t="shared" si="115"/>
        <v>0</v>
      </c>
      <c r="AH318" s="26">
        <f t="shared" si="116"/>
        <v>0</v>
      </c>
      <c r="AI318" s="26"/>
      <c r="AJ318" s="1">
        <f t="shared" si="117"/>
        <v>0</v>
      </c>
      <c r="AK318" s="1">
        <f t="shared" si="118"/>
        <v>0</v>
      </c>
      <c r="AL318" s="1">
        <f t="shared" si="119"/>
        <v>0</v>
      </c>
    </row>
    <row r="319" spans="1:38" ht="20.100000000000001" customHeight="1" x14ac:dyDescent="0.25">
      <c r="A319" s="29">
        <f>IF(Table1[[#This Row],[Sr.No.]]="","",Table1[[#This Row],[Sr.No.]])</f>
        <v>314</v>
      </c>
      <c r="B319" s="30" t="str">
        <f>IF(Table1[[#This Row],[Name of Employee]]="","",Table1[[#This Row],[Name of Employee]])</f>
        <v>Y</v>
      </c>
      <c r="C319" s="29" t="str">
        <f>IF(IF(Master!T319="","",Master!T319)=0,"",IF(Master!T319="","",Master!T319))</f>
        <v/>
      </c>
      <c r="D319" s="17"/>
      <c r="E319" s="17">
        <v>50000</v>
      </c>
      <c r="F319" s="17"/>
      <c r="G319" s="17"/>
      <c r="H319" s="29">
        <f t="shared" si="96"/>
        <v>-50000</v>
      </c>
      <c r="I319" s="17"/>
      <c r="J319" s="42" t="str">
        <f t="shared" si="97"/>
        <v/>
      </c>
      <c r="K319" s="17"/>
      <c r="L319" s="17"/>
      <c r="M319" s="29">
        <f t="shared" si="98"/>
        <v>-50000</v>
      </c>
      <c r="N319" s="29">
        <f t="shared" si="99"/>
        <v>0</v>
      </c>
      <c r="O319" s="29">
        <f t="shared" si="100"/>
        <v>0</v>
      </c>
      <c r="P319" s="29">
        <f t="shared" si="101"/>
        <v>0</v>
      </c>
      <c r="Q319" s="29">
        <f t="shared" si="102"/>
        <v>0</v>
      </c>
      <c r="R319" s="19"/>
      <c r="S319" s="26"/>
      <c r="T319" s="26">
        <f t="shared" si="103"/>
        <v>0</v>
      </c>
      <c r="U319" s="26">
        <f t="shared" si="104"/>
        <v>0</v>
      </c>
      <c r="V319" s="26">
        <f>Master!S319</f>
        <v>0</v>
      </c>
      <c r="W319" s="26">
        <f t="shared" si="105"/>
        <v>0</v>
      </c>
      <c r="X319" s="26">
        <f t="shared" si="106"/>
        <v>0</v>
      </c>
      <c r="Y319" s="26">
        <f t="shared" si="107"/>
        <v>0</v>
      </c>
      <c r="Z319" s="26">
        <f t="shared" si="108"/>
        <v>0</v>
      </c>
      <c r="AA319" s="26">
        <f t="shared" si="109"/>
        <v>0</v>
      </c>
      <c r="AB319" s="26">
        <f t="shared" si="110"/>
        <v>0</v>
      </c>
      <c r="AC319" s="26">
        <f t="shared" si="111"/>
        <v>0</v>
      </c>
      <c r="AD319" s="26">
        <f t="shared" si="112"/>
        <v>0</v>
      </c>
      <c r="AE319" s="26">
        <f t="shared" si="113"/>
        <v>0</v>
      </c>
      <c r="AF319" s="26">
        <f t="shared" si="114"/>
        <v>0</v>
      </c>
      <c r="AG319" s="26">
        <f t="shared" si="115"/>
        <v>0</v>
      </c>
      <c r="AH319" s="26">
        <f t="shared" si="116"/>
        <v>0</v>
      </c>
      <c r="AI319" s="26"/>
      <c r="AJ319" s="1">
        <f t="shared" si="117"/>
        <v>0</v>
      </c>
      <c r="AK319" s="1">
        <f t="shared" si="118"/>
        <v>0</v>
      </c>
      <c r="AL319" s="1">
        <f t="shared" si="119"/>
        <v>0</v>
      </c>
    </row>
    <row r="320" spans="1:38" ht="20.100000000000001" customHeight="1" x14ac:dyDescent="0.25">
      <c r="A320" s="29">
        <f>IF(Table1[[#This Row],[Sr.No.]]="","",Table1[[#This Row],[Sr.No.]])</f>
        <v>315</v>
      </c>
      <c r="B320" s="30" t="str">
        <f>IF(Table1[[#This Row],[Name of Employee]]="","",Table1[[#This Row],[Name of Employee]])</f>
        <v>Z</v>
      </c>
      <c r="C320" s="29" t="str">
        <f>IF(IF(Master!T320="","",Master!T320)=0,"",IF(Master!T320="","",Master!T320))</f>
        <v/>
      </c>
      <c r="D320" s="17"/>
      <c r="E320" s="17">
        <v>50000</v>
      </c>
      <c r="F320" s="17"/>
      <c r="G320" s="17"/>
      <c r="H320" s="29">
        <f t="shared" si="96"/>
        <v>-50000</v>
      </c>
      <c r="I320" s="17"/>
      <c r="J320" s="42" t="str">
        <f t="shared" si="97"/>
        <v/>
      </c>
      <c r="K320" s="17"/>
      <c r="L320" s="17"/>
      <c r="M320" s="29">
        <f t="shared" si="98"/>
        <v>-50000</v>
      </c>
      <c r="N320" s="29">
        <f t="shared" si="99"/>
        <v>0</v>
      </c>
      <c r="O320" s="29">
        <f t="shared" si="100"/>
        <v>0</v>
      </c>
      <c r="P320" s="29">
        <f t="shared" si="101"/>
        <v>0</v>
      </c>
      <c r="Q320" s="29">
        <f t="shared" si="102"/>
        <v>0</v>
      </c>
      <c r="R320" s="19"/>
      <c r="S320" s="26"/>
      <c r="T320" s="26">
        <f t="shared" si="103"/>
        <v>0</v>
      </c>
      <c r="U320" s="26">
        <f t="shared" si="104"/>
        <v>0</v>
      </c>
      <c r="V320" s="26">
        <f>Master!S320</f>
        <v>0</v>
      </c>
      <c r="W320" s="26">
        <f t="shared" si="105"/>
        <v>0</v>
      </c>
      <c r="X320" s="26">
        <f t="shared" si="106"/>
        <v>0</v>
      </c>
      <c r="Y320" s="26">
        <f t="shared" si="107"/>
        <v>0</v>
      </c>
      <c r="Z320" s="26">
        <f t="shared" si="108"/>
        <v>0</v>
      </c>
      <c r="AA320" s="26">
        <f t="shared" si="109"/>
        <v>0</v>
      </c>
      <c r="AB320" s="26">
        <f t="shared" si="110"/>
        <v>0</v>
      </c>
      <c r="AC320" s="26">
        <f t="shared" si="111"/>
        <v>0</v>
      </c>
      <c r="AD320" s="26">
        <f t="shared" si="112"/>
        <v>0</v>
      </c>
      <c r="AE320" s="26">
        <f t="shared" si="113"/>
        <v>0</v>
      </c>
      <c r="AF320" s="26">
        <f t="shared" si="114"/>
        <v>0</v>
      </c>
      <c r="AG320" s="26">
        <f t="shared" si="115"/>
        <v>0</v>
      </c>
      <c r="AH320" s="26">
        <f t="shared" si="116"/>
        <v>0</v>
      </c>
      <c r="AI320" s="26"/>
      <c r="AJ320" s="1">
        <f t="shared" si="117"/>
        <v>0</v>
      </c>
      <c r="AK320" s="1">
        <f t="shared" si="118"/>
        <v>0</v>
      </c>
      <c r="AL320" s="1">
        <f t="shared" si="119"/>
        <v>0</v>
      </c>
    </row>
    <row r="321" spans="1:38" ht="20.100000000000001" customHeight="1" x14ac:dyDescent="0.25">
      <c r="A321" s="29">
        <f>IF(Table1[[#This Row],[Sr.No.]]="","",Table1[[#This Row],[Sr.No.]])</f>
        <v>316</v>
      </c>
      <c r="B321" s="30" t="str">
        <f>IF(Table1[[#This Row],[Name of Employee]]="","",Table1[[#This Row],[Name of Employee]])</f>
        <v>A</v>
      </c>
      <c r="C321" s="29" t="str">
        <f>IF(IF(Master!T321="","",Master!T321)=0,"",IF(Master!T321="","",Master!T321))</f>
        <v/>
      </c>
      <c r="D321" s="17"/>
      <c r="E321" s="17">
        <v>50000</v>
      </c>
      <c r="F321" s="17"/>
      <c r="G321" s="17"/>
      <c r="H321" s="29">
        <f t="shared" si="96"/>
        <v>-50000</v>
      </c>
      <c r="I321" s="17"/>
      <c r="J321" s="42" t="str">
        <f t="shared" si="97"/>
        <v/>
      </c>
      <c r="K321" s="17"/>
      <c r="L321" s="17"/>
      <c r="M321" s="29">
        <f t="shared" si="98"/>
        <v>-50000</v>
      </c>
      <c r="N321" s="29">
        <f t="shared" si="99"/>
        <v>0</v>
      </c>
      <c r="O321" s="29">
        <f t="shared" si="100"/>
        <v>0</v>
      </c>
      <c r="P321" s="29">
        <f t="shared" si="101"/>
        <v>0</v>
      </c>
      <c r="Q321" s="29">
        <f t="shared" si="102"/>
        <v>0</v>
      </c>
      <c r="R321" s="19"/>
      <c r="S321" s="26"/>
      <c r="T321" s="26">
        <f t="shared" si="103"/>
        <v>0</v>
      </c>
      <c r="U321" s="26">
        <f t="shared" si="104"/>
        <v>0</v>
      </c>
      <c r="V321" s="26">
        <f>Master!S321</f>
        <v>0</v>
      </c>
      <c r="W321" s="26">
        <f t="shared" si="105"/>
        <v>0</v>
      </c>
      <c r="X321" s="26">
        <f t="shared" si="106"/>
        <v>0</v>
      </c>
      <c r="Y321" s="26">
        <f t="shared" si="107"/>
        <v>0</v>
      </c>
      <c r="Z321" s="26">
        <f t="shared" si="108"/>
        <v>0</v>
      </c>
      <c r="AA321" s="26">
        <f t="shared" si="109"/>
        <v>0</v>
      </c>
      <c r="AB321" s="26">
        <f t="shared" si="110"/>
        <v>0</v>
      </c>
      <c r="AC321" s="26">
        <f t="shared" si="111"/>
        <v>0</v>
      </c>
      <c r="AD321" s="26">
        <f t="shared" si="112"/>
        <v>0</v>
      </c>
      <c r="AE321" s="26">
        <f t="shared" si="113"/>
        <v>0</v>
      </c>
      <c r="AF321" s="26">
        <f t="shared" si="114"/>
        <v>0</v>
      </c>
      <c r="AG321" s="26">
        <f t="shared" si="115"/>
        <v>0</v>
      </c>
      <c r="AH321" s="26">
        <f t="shared" si="116"/>
        <v>0</v>
      </c>
      <c r="AI321" s="26"/>
      <c r="AJ321" s="1">
        <f t="shared" si="117"/>
        <v>0</v>
      </c>
      <c r="AK321" s="1">
        <f t="shared" si="118"/>
        <v>0</v>
      </c>
      <c r="AL321" s="1">
        <f t="shared" si="119"/>
        <v>0</v>
      </c>
    </row>
  </sheetData>
  <sheetProtection password="CCE4" sheet="1" objects="1" scenarios="1" selectLockedCells="1"/>
  <mergeCells count="2">
    <mergeCell ref="A1:L1"/>
    <mergeCell ref="A2:L2"/>
  </mergeCells>
  <conditionalFormatting sqref="K6:K321">
    <cfRule type="cellIs" dxfId="0" priority="1" operator="greaterThan">
      <formula>50000</formula>
    </cfRule>
  </conditionalFormatting>
  <dataValidations count="1">
    <dataValidation allowBlank="1" showInputMessage="1" showErrorMessage="1" errorTitle="Not Greater than 50000" error="Please Check it_x000a_It is not Greater than 50000" sqref="K6:K1048576"/>
  </dataValidations>
  <pageMargins left="0.19685039370078741" right="0.19685039370078741" top="0.19685039370078741" bottom="0.19685039370078741" header="0" footer="0"/>
  <pageSetup paperSize="9" scale="90" orientation="portrait" r:id="rId1"/>
  <colBreaks count="1" manualBreakCount="1">
    <brk id="1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1"/>
  <sheetViews>
    <sheetView view="pageBreakPreview" zoomScale="115" zoomScaleNormal="100" zoomScaleSheetLayoutView="115" workbookViewId="0">
      <selection activeCell="I6" sqref="I6:I10"/>
    </sheetView>
  </sheetViews>
  <sheetFormatPr defaultColWidth="0" defaultRowHeight="15" x14ac:dyDescent="0.25"/>
  <cols>
    <col min="1" max="1" width="6.140625" style="6" customWidth="1"/>
    <col min="2" max="2" width="26.7109375" style="6" customWidth="1"/>
    <col min="3" max="10" width="12.28515625" style="34" customWidth="1"/>
    <col min="11" max="11" width="12.28515625" style="6" customWidth="1"/>
    <col min="12" max="16384" width="9.140625" style="6" hidden="1"/>
  </cols>
  <sheetData>
    <row r="1" spans="1:11" ht="36.75" customHeight="1" x14ac:dyDescent="0.25">
      <c r="A1" s="55" t="str">
        <f>Master!A1</f>
        <v>Government Senior Secondary School, Deogarh (Rajsamand)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8.5" customHeight="1" x14ac:dyDescent="0.25">
      <c r="A2" s="49" t="str">
        <f>Master!A2&amp;" "&amp;"For All Staff"</f>
        <v>Estimated Tax Calculation For All Staff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x14ac:dyDescent="0.25">
      <c r="C3" s="6"/>
      <c r="D3" s="6"/>
      <c r="E3" s="6"/>
      <c r="F3" s="6"/>
      <c r="G3" s="6"/>
      <c r="H3" s="6"/>
      <c r="I3" s="6"/>
      <c r="J3" s="6"/>
    </row>
    <row r="4" spans="1:11" s="7" customFormat="1" ht="32.25" customHeight="1" x14ac:dyDescent="0.25">
      <c r="A4" s="58" t="s">
        <v>9</v>
      </c>
      <c r="B4" s="58" t="s">
        <v>10</v>
      </c>
      <c r="C4" s="56" t="s">
        <v>2</v>
      </c>
      <c r="D4" s="57"/>
      <c r="E4" s="56" t="s">
        <v>3</v>
      </c>
      <c r="F4" s="57"/>
      <c r="G4" s="56" t="s">
        <v>110</v>
      </c>
      <c r="H4" s="57"/>
      <c r="I4" s="58" t="s">
        <v>82</v>
      </c>
      <c r="J4" s="56" t="s">
        <v>114</v>
      </c>
      <c r="K4" s="57"/>
    </row>
    <row r="5" spans="1:11" s="7" customFormat="1" ht="23.25" customHeight="1" x14ac:dyDescent="0.25">
      <c r="A5" s="59"/>
      <c r="B5" s="59"/>
      <c r="C5" s="36" t="s">
        <v>80</v>
      </c>
      <c r="D5" s="37" t="s">
        <v>79</v>
      </c>
      <c r="E5" s="36" t="s">
        <v>80</v>
      </c>
      <c r="F5" s="37" t="s">
        <v>79</v>
      </c>
      <c r="G5" s="36" t="s">
        <v>80</v>
      </c>
      <c r="H5" s="37" t="s">
        <v>79</v>
      </c>
      <c r="I5" s="59"/>
      <c r="J5" s="36" t="s">
        <v>80</v>
      </c>
      <c r="K5" s="37" t="s">
        <v>79</v>
      </c>
    </row>
    <row r="6" spans="1:11" ht="20.100000000000001" customHeight="1" x14ac:dyDescent="0.25">
      <c r="A6" s="29">
        <f>IF('Tax Calculator'!A6="","",'Tax Calculator'!A6)</f>
        <v>1</v>
      </c>
      <c r="B6" s="35" t="str">
        <f>IF('Tax Calculator'!B6="","",'Tax Calculator'!B6)</f>
        <v>Ashwini Kumar Sharma</v>
      </c>
      <c r="C6" s="29">
        <f t="shared" ref="C6:C69" si="0">IFERROR(VLOOKUP(B6,Tax_Data,12,0),"NoData")</f>
        <v>715460</v>
      </c>
      <c r="D6" s="29">
        <f t="shared" ref="D6:D69" si="1">IFERROR(VLOOKUP(B6,Tax_Data,22,0),"NoData")</f>
        <v>765460</v>
      </c>
      <c r="E6" s="29">
        <f t="shared" ref="E6:E69" si="2">IFERROR(VLOOKUP(B6,Tax_Data,19,0),"NoData")</f>
        <v>57816</v>
      </c>
      <c r="F6" s="29">
        <f t="shared" ref="F6:F69" si="3">IFERROR(VLOOKUP(B6,Tax_Data,33,0),"NoData")</f>
        <v>41412</v>
      </c>
      <c r="G6" s="29">
        <f>ROUNDUP(E6/10,-2)</f>
        <v>5800</v>
      </c>
      <c r="H6" s="29">
        <f>ROUNDUP(F6/10,-2)</f>
        <v>4200</v>
      </c>
      <c r="I6" s="17">
        <v>500</v>
      </c>
      <c r="J6" s="29">
        <f>E6-I6</f>
        <v>57316</v>
      </c>
      <c r="K6" s="29">
        <f>F6-I6</f>
        <v>40912</v>
      </c>
    </row>
    <row r="7" spans="1:11" ht="20.100000000000001" customHeight="1" x14ac:dyDescent="0.25">
      <c r="A7" s="29">
        <f>IF('Tax Calculator'!A7="","",'Tax Calculator'!A7)</f>
        <v>2</v>
      </c>
      <c r="B7" s="35" t="str">
        <f>IF('Tax Calculator'!B7="","",'Tax Calculator'!B7)</f>
        <v>Aditya Jakhad</v>
      </c>
      <c r="C7" s="29">
        <f t="shared" si="0"/>
        <v>125200</v>
      </c>
      <c r="D7" s="29">
        <f t="shared" si="1"/>
        <v>175200</v>
      </c>
      <c r="E7" s="29">
        <f t="shared" si="2"/>
        <v>0</v>
      </c>
      <c r="F7" s="29">
        <f t="shared" si="3"/>
        <v>0</v>
      </c>
      <c r="G7" s="29">
        <f t="shared" ref="G7:G70" si="4">ROUNDUP(E7/10,-2)</f>
        <v>0</v>
      </c>
      <c r="H7" s="29">
        <f t="shared" ref="H7:H70" si="5">ROUNDUP(F7/10,-2)</f>
        <v>0</v>
      </c>
      <c r="I7" s="17">
        <v>1000</v>
      </c>
      <c r="J7" s="29">
        <f t="shared" ref="J7:J70" si="6">E7-I7</f>
        <v>-1000</v>
      </c>
      <c r="K7" s="29">
        <f t="shared" ref="K7:K70" si="7">F7-I7</f>
        <v>-1000</v>
      </c>
    </row>
    <row r="8" spans="1:11" ht="20.100000000000001" customHeight="1" x14ac:dyDescent="0.25">
      <c r="A8" s="29">
        <f>IF('Tax Calculator'!A8="","",'Tax Calculator'!A8)</f>
        <v>3</v>
      </c>
      <c r="B8" s="35" t="str">
        <f>IF('Tax Calculator'!B8="","",'Tax Calculator'!B8)</f>
        <v>Prakash Kumar Gaur</v>
      </c>
      <c r="C8" s="29">
        <f t="shared" si="0"/>
        <v>707480</v>
      </c>
      <c r="D8" s="29">
        <f t="shared" si="1"/>
        <v>757480</v>
      </c>
      <c r="E8" s="29">
        <f t="shared" si="2"/>
        <v>56156</v>
      </c>
      <c r="F8" s="29">
        <f t="shared" si="3"/>
        <v>37567</v>
      </c>
      <c r="G8" s="29">
        <f t="shared" si="4"/>
        <v>5700</v>
      </c>
      <c r="H8" s="29">
        <f t="shared" si="5"/>
        <v>3800</v>
      </c>
      <c r="I8" s="17"/>
      <c r="J8" s="29">
        <f t="shared" si="6"/>
        <v>56156</v>
      </c>
      <c r="K8" s="29">
        <f t="shared" si="7"/>
        <v>37567</v>
      </c>
    </row>
    <row r="9" spans="1:11" ht="20.100000000000001" customHeight="1" x14ac:dyDescent="0.25">
      <c r="A9" s="29">
        <f>IF('Tax Calculator'!A9="","",'Tax Calculator'!A9)</f>
        <v>4</v>
      </c>
      <c r="B9" s="35" t="str">
        <f>IF('Tax Calculator'!B9="","",'Tax Calculator'!B9)</f>
        <v>Bheru Prasad Jangid</v>
      </c>
      <c r="C9" s="29">
        <f t="shared" si="0"/>
        <v>1110960</v>
      </c>
      <c r="D9" s="29">
        <f t="shared" si="1"/>
        <v>1160960</v>
      </c>
      <c r="E9" s="29">
        <f t="shared" si="2"/>
        <v>151620</v>
      </c>
      <c r="F9" s="29">
        <f t="shared" si="3"/>
        <v>108880</v>
      </c>
      <c r="G9" s="29">
        <f t="shared" si="4"/>
        <v>15200</v>
      </c>
      <c r="H9" s="29">
        <f t="shared" si="5"/>
        <v>10900</v>
      </c>
      <c r="I9" s="17"/>
      <c r="J9" s="29">
        <f t="shared" si="6"/>
        <v>151620</v>
      </c>
      <c r="K9" s="29">
        <f t="shared" si="7"/>
        <v>108880</v>
      </c>
    </row>
    <row r="10" spans="1:11" ht="20.100000000000001" customHeight="1" x14ac:dyDescent="0.25">
      <c r="A10" s="29">
        <f>IF('Tax Calculator'!A10="","",'Tax Calculator'!A10)</f>
        <v>5</v>
      </c>
      <c r="B10" s="35" t="str">
        <f>IF('Tax Calculator'!B10="","",'Tax Calculator'!B10)</f>
        <v>Meghraj Sharma</v>
      </c>
      <c r="C10" s="29">
        <f t="shared" si="0"/>
        <v>1145580</v>
      </c>
      <c r="D10" s="29">
        <f t="shared" si="1"/>
        <v>1195580</v>
      </c>
      <c r="E10" s="29">
        <f t="shared" si="2"/>
        <v>162421</v>
      </c>
      <c r="F10" s="29">
        <f t="shared" si="3"/>
        <v>116081</v>
      </c>
      <c r="G10" s="29">
        <f t="shared" si="4"/>
        <v>16300</v>
      </c>
      <c r="H10" s="29">
        <f t="shared" si="5"/>
        <v>11700</v>
      </c>
      <c r="I10" s="17"/>
      <c r="J10" s="29">
        <f t="shared" si="6"/>
        <v>162421</v>
      </c>
      <c r="K10" s="29">
        <f t="shared" si="7"/>
        <v>116081</v>
      </c>
    </row>
    <row r="11" spans="1:11" ht="20.100000000000001" customHeight="1" x14ac:dyDescent="0.25">
      <c r="A11" s="29">
        <f>IF('Tax Calculator'!A11="","",'Tax Calculator'!A11)</f>
        <v>6</v>
      </c>
      <c r="B11" s="35" t="str">
        <f>IF('Tax Calculator'!B11="","",'Tax Calculator'!B11)</f>
        <v>C</v>
      </c>
      <c r="C11" s="29">
        <f t="shared" si="0"/>
        <v>-50000</v>
      </c>
      <c r="D11" s="29">
        <f t="shared" si="1"/>
        <v>0</v>
      </c>
      <c r="E11" s="29">
        <f t="shared" si="2"/>
        <v>0</v>
      </c>
      <c r="F11" s="29">
        <f t="shared" si="3"/>
        <v>0</v>
      </c>
      <c r="G11" s="29">
        <f t="shared" si="4"/>
        <v>0</v>
      </c>
      <c r="H11" s="29">
        <f t="shared" si="5"/>
        <v>0</v>
      </c>
      <c r="I11" s="17"/>
      <c r="J11" s="29">
        <f t="shared" si="6"/>
        <v>0</v>
      </c>
      <c r="K11" s="29">
        <f t="shared" si="7"/>
        <v>0</v>
      </c>
    </row>
    <row r="12" spans="1:11" ht="20.100000000000001" customHeight="1" x14ac:dyDescent="0.25">
      <c r="A12" s="29">
        <f>IF('Tax Calculator'!A12="","",'Tax Calculator'!A12)</f>
        <v>7</v>
      </c>
      <c r="B12" s="35" t="str">
        <f>IF('Tax Calculator'!B12="","",'Tax Calculator'!B12)</f>
        <v>D</v>
      </c>
      <c r="C12" s="29">
        <f t="shared" si="0"/>
        <v>-50000</v>
      </c>
      <c r="D12" s="29">
        <f t="shared" si="1"/>
        <v>0</v>
      </c>
      <c r="E12" s="29">
        <f t="shared" si="2"/>
        <v>0</v>
      </c>
      <c r="F12" s="29">
        <f t="shared" si="3"/>
        <v>0</v>
      </c>
      <c r="G12" s="29">
        <f t="shared" si="4"/>
        <v>0</v>
      </c>
      <c r="H12" s="29">
        <f t="shared" si="5"/>
        <v>0</v>
      </c>
      <c r="I12" s="17"/>
      <c r="J12" s="29">
        <f t="shared" si="6"/>
        <v>0</v>
      </c>
      <c r="K12" s="29">
        <f t="shared" si="7"/>
        <v>0</v>
      </c>
    </row>
    <row r="13" spans="1:11" ht="20.100000000000001" customHeight="1" x14ac:dyDescent="0.25">
      <c r="A13" s="29">
        <f>IF('Tax Calculator'!A13="","",'Tax Calculator'!A13)</f>
        <v>8</v>
      </c>
      <c r="B13" s="35" t="str">
        <f>IF('Tax Calculator'!B13="","",'Tax Calculator'!B13)</f>
        <v>E</v>
      </c>
      <c r="C13" s="29">
        <f t="shared" si="0"/>
        <v>-50000</v>
      </c>
      <c r="D13" s="29">
        <f t="shared" si="1"/>
        <v>0</v>
      </c>
      <c r="E13" s="29">
        <f t="shared" si="2"/>
        <v>0</v>
      </c>
      <c r="F13" s="29">
        <f t="shared" si="3"/>
        <v>0</v>
      </c>
      <c r="G13" s="29">
        <f t="shared" si="4"/>
        <v>0</v>
      </c>
      <c r="H13" s="29">
        <f t="shared" si="5"/>
        <v>0</v>
      </c>
      <c r="I13" s="17"/>
      <c r="J13" s="29">
        <f t="shared" si="6"/>
        <v>0</v>
      </c>
      <c r="K13" s="29">
        <f t="shared" si="7"/>
        <v>0</v>
      </c>
    </row>
    <row r="14" spans="1:11" ht="20.100000000000001" customHeight="1" x14ac:dyDescent="0.25">
      <c r="A14" s="29">
        <f>IF('Tax Calculator'!A14="","",'Tax Calculator'!A14)</f>
        <v>9</v>
      </c>
      <c r="B14" s="35" t="str">
        <f>IF('Tax Calculator'!B14="","",'Tax Calculator'!B14)</f>
        <v>F</v>
      </c>
      <c r="C14" s="29">
        <f t="shared" si="0"/>
        <v>-50000</v>
      </c>
      <c r="D14" s="29">
        <f t="shared" si="1"/>
        <v>0</v>
      </c>
      <c r="E14" s="29">
        <f t="shared" si="2"/>
        <v>0</v>
      </c>
      <c r="F14" s="29">
        <f t="shared" si="3"/>
        <v>0</v>
      </c>
      <c r="G14" s="29">
        <f t="shared" si="4"/>
        <v>0</v>
      </c>
      <c r="H14" s="29">
        <f t="shared" si="5"/>
        <v>0</v>
      </c>
      <c r="I14" s="17"/>
      <c r="J14" s="29">
        <f t="shared" si="6"/>
        <v>0</v>
      </c>
      <c r="K14" s="29">
        <f t="shared" si="7"/>
        <v>0</v>
      </c>
    </row>
    <row r="15" spans="1:11" ht="20.100000000000001" customHeight="1" x14ac:dyDescent="0.25">
      <c r="A15" s="29">
        <f>IF('Tax Calculator'!A15="","",'Tax Calculator'!A15)</f>
        <v>10</v>
      </c>
      <c r="B15" s="35" t="str">
        <f>IF('Tax Calculator'!B15="","",'Tax Calculator'!B15)</f>
        <v>G</v>
      </c>
      <c r="C15" s="29">
        <f t="shared" si="0"/>
        <v>-50000</v>
      </c>
      <c r="D15" s="29">
        <f t="shared" si="1"/>
        <v>0</v>
      </c>
      <c r="E15" s="29">
        <f t="shared" si="2"/>
        <v>0</v>
      </c>
      <c r="F15" s="29">
        <f t="shared" si="3"/>
        <v>0</v>
      </c>
      <c r="G15" s="29">
        <f t="shared" si="4"/>
        <v>0</v>
      </c>
      <c r="H15" s="29">
        <f t="shared" si="5"/>
        <v>0</v>
      </c>
      <c r="I15" s="17"/>
      <c r="J15" s="29">
        <f t="shared" si="6"/>
        <v>0</v>
      </c>
      <c r="K15" s="29">
        <f t="shared" si="7"/>
        <v>0</v>
      </c>
    </row>
    <row r="16" spans="1:11" ht="20.100000000000001" customHeight="1" x14ac:dyDescent="0.25">
      <c r="A16" s="29">
        <f>IF('Tax Calculator'!A16="","",'Tax Calculator'!A16)</f>
        <v>11</v>
      </c>
      <c r="B16" s="35" t="str">
        <f>IF('Tax Calculator'!B16="","",'Tax Calculator'!B16)</f>
        <v>H</v>
      </c>
      <c r="C16" s="29">
        <f t="shared" si="0"/>
        <v>-50000</v>
      </c>
      <c r="D16" s="29">
        <f t="shared" si="1"/>
        <v>0</v>
      </c>
      <c r="E16" s="29">
        <f t="shared" si="2"/>
        <v>0</v>
      </c>
      <c r="F16" s="29">
        <f t="shared" si="3"/>
        <v>0</v>
      </c>
      <c r="G16" s="29">
        <f t="shared" si="4"/>
        <v>0</v>
      </c>
      <c r="H16" s="29">
        <f t="shared" si="5"/>
        <v>0</v>
      </c>
      <c r="I16" s="17"/>
      <c r="J16" s="29">
        <f t="shared" si="6"/>
        <v>0</v>
      </c>
      <c r="K16" s="29">
        <f t="shared" si="7"/>
        <v>0</v>
      </c>
    </row>
    <row r="17" spans="1:11" ht="20.100000000000001" customHeight="1" x14ac:dyDescent="0.25">
      <c r="A17" s="29">
        <f>IF('Tax Calculator'!A17="","",'Tax Calculator'!A17)</f>
        <v>12</v>
      </c>
      <c r="B17" s="35" t="str">
        <f>IF('Tax Calculator'!B17="","",'Tax Calculator'!B17)</f>
        <v>I</v>
      </c>
      <c r="C17" s="29">
        <f t="shared" si="0"/>
        <v>-50000</v>
      </c>
      <c r="D17" s="29">
        <f t="shared" si="1"/>
        <v>0</v>
      </c>
      <c r="E17" s="29">
        <f t="shared" si="2"/>
        <v>0</v>
      </c>
      <c r="F17" s="29">
        <f t="shared" si="3"/>
        <v>0</v>
      </c>
      <c r="G17" s="29">
        <f t="shared" si="4"/>
        <v>0</v>
      </c>
      <c r="H17" s="29">
        <f t="shared" si="5"/>
        <v>0</v>
      </c>
      <c r="I17" s="17"/>
      <c r="J17" s="29">
        <f t="shared" si="6"/>
        <v>0</v>
      </c>
      <c r="K17" s="29">
        <f t="shared" si="7"/>
        <v>0</v>
      </c>
    </row>
    <row r="18" spans="1:11" ht="20.100000000000001" customHeight="1" x14ac:dyDescent="0.25">
      <c r="A18" s="29">
        <f>IF('Tax Calculator'!A18="","",'Tax Calculator'!A18)</f>
        <v>13</v>
      </c>
      <c r="B18" s="35" t="str">
        <f>IF('Tax Calculator'!B18="","",'Tax Calculator'!B18)</f>
        <v>J</v>
      </c>
      <c r="C18" s="29">
        <f t="shared" si="0"/>
        <v>-50000</v>
      </c>
      <c r="D18" s="29">
        <f t="shared" si="1"/>
        <v>0</v>
      </c>
      <c r="E18" s="29">
        <f t="shared" si="2"/>
        <v>0</v>
      </c>
      <c r="F18" s="29">
        <f t="shared" si="3"/>
        <v>0</v>
      </c>
      <c r="G18" s="29">
        <f t="shared" si="4"/>
        <v>0</v>
      </c>
      <c r="H18" s="29">
        <f t="shared" si="5"/>
        <v>0</v>
      </c>
      <c r="I18" s="17"/>
      <c r="J18" s="29">
        <f t="shared" si="6"/>
        <v>0</v>
      </c>
      <c r="K18" s="29">
        <f t="shared" si="7"/>
        <v>0</v>
      </c>
    </row>
    <row r="19" spans="1:11" ht="20.100000000000001" customHeight="1" x14ac:dyDescent="0.25">
      <c r="A19" s="29">
        <f>IF('Tax Calculator'!A19="","",'Tax Calculator'!A19)</f>
        <v>14</v>
      </c>
      <c r="B19" s="35" t="str">
        <f>IF('Tax Calculator'!B19="","",'Tax Calculator'!B19)</f>
        <v>K</v>
      </c>
      <c r="C19" s="29">
        <f t="shared" si="0"/>
        <v>-50000</v>
      </c>
      <c r="D19" s="29">
        <f t="shared" si="1"/>
        <v>0</v>
      </c>
      <c r="E19" s="29">
        <f t="shared" si="2"/>
        <v>0</v>
      </c>
      <c r="F19" s="29">
        <f t="shared" si="3"/>
        <v>0</v>
      </c>
      <c r="G19" s="29">
        <f t="shared" si="4"/>
        <v>0</v>
      </c>
      <c r="H19" s="29">
        <f t="shared" si="5"/>
        <v>0</v>
      </c>
      <c r="I19" s="17"/>
      <c r="J19" s="29">
        <f t="shared" si="6"/>
        <v>0</v>
      </c>
      <c r="K19" s="29">
        <f t="shared" si="7"/>
        <v>0</v>
      </c>
    </row>
    <row r="20" spans="1:11" ht="20.100000000000001" customHeight="1" x14ac:dyDescent="0.25">
      <c r="A20" s="29">
        <f>IF('Tax Calculator'!A20="","",'Tax Calculator'!A20)</f>
        <v>15</v>
      </c>
      <c r="B20" s="35" t="str">
        <f>IF('Tax Calculator'!B20="","",'Tax Calculator'!B20)</f>
        <v>L</v>
      </c>
      <c r="C20" s="29">
        <f t="shared" si="0"/>
        <v>-50000</v>
      </c>
      <c r="D20" s="29">
        <f t="shared" si="1"/>
        <v>0</v>
      </c>
      <c r="E20" s="29">
        <f t="shared" si="2"/>
        <v>0</v>
      </c>
      <c r="F20" s="29">
        <f t="shared" si="3"/>
        <v>0</v>
      </c>
      <c r="G20" s="29">
        <f t="shared" si="4"/>
        <v>0</v>
      </c>
      <c r="H20" s="29">
        <f t="shared" si="5"/>
        <v>0</v>
      </c>
      <c r="I20" s="17"/>
      <c r="J20" s="29">
        <f t="shared" si="6"/>
        <v>0</v>
      </c>
      <c r="K20" s="29">
        <f t="shared" si="7"/>
        <v>0</v>
      </c>
    </row>
    <row r="21" spans="1:11" ht="20.100000000000001" customHeight="1" x14ac:dyDescent="0.25">
      <c r="A21" s="29">
        <f>IF('Tax Calculator'!A21="","",'Tax Calculator'!A21)</f>
        <v>16</v>
      </c>
      <c r="B21" s="35" t="str">
        <f>IF('Tax Calculator'!B21="","",'Tax Calculator'!B21)</f>
        <v>M</v>
      </c>
      <c r="C21" s="29">
        <f t="shared" si="0"/>
        <v>-50000</v>
      </c>
      <c r="D21" s="29">
        <f t="shared" si="1"/>
        <v>0</v>
      </c>
      <c r="E21" s="29">
        <f t="shared" si="2"/>
        <v>0</v>
      </c>
      <c r="F21" s="29">
        <f t="shared" si="3"/>
        <v>0</v>
      </c>
      <c r="G21" s="29">
        <f t="shared" si="4"/>
        <v>0</v>
      </c>
      <c r="H21" s="29">
        <f t="shared" si="5"/>
        <v>0</v>
      </c>
      <c r="I21" s="17"/>
      <c r="J21" s="29">
        <f t="shared" si="6"/>
        <v>0</v>
      </c>
      <c r="K21" s="29">
        <f t="shared" si="7"/>
        <v>0</v>
      </c>
    </row>
    <row r="22" spans="1:11" ht="20.100000000000001" customHeight="1" x14ac:dyDescent="0.25">
      <c r="A22" s="29">
        <f>IF('Tax Calculator'!A22="","",'Tax Calculator'!A22)</f>
        <v>17</v>
      </c>
      <c r="B22" s="35" t="str">
        <f>IF('Tax Calculator'!B22="","",'Tax Calculator'!B22)</f>
        <v>N</v>
      </c>
      <c r="C22" s="29">
        <f t="shared" si="0"/>
        <v>-50000</v>
      </c>
      <c r="D22" s="29">
        <f t="shared" si="1"/>
        <v>0</v>
      </c>
      <c r="E22" s="29">
        <f t="shared" si="2"/>
        <v>0</v>
      </c>
      <c r="F22" s="29">
        <f t="shared" si="3"/>
        <v>0</v>
      </c>
      <c r="G22" s="29">
        <f t="shared" si="4"/>
        <v>0</v>
      </c>
      <c r="H22" s="29">
        <f t="shared" si="5"/>
        <v>0</v>
      </c>
      <c r="I22" s="17"/>
      <c r="J22" s="29">
        <f t="shared" si="6"/>
        <v>0</v>
      </c>
      <c r="K22" s="29">
        <f t="shared" si="7"/>
        <v>0</v>
      </c>
    </row>
    <row r="23" spans="1:11" ht="20.100000000000001" customHeight="1" x14ac:dyDescent="0.25">
      <c r="A23" s="29">
        <f>IF('Tax Calculator'!A23="","",'Tax Calculator'!A23)</f>
        <v>18</v>
      </c>
      <c r="B23" s="35" t="str">
        <f>IF('Tax Calculator'!B23="","",'Tax Calculator'!B23)</f>
        <v>O</v>
      </c>
      <c r="C23" s="29">
        <f t="shared" si="0"/>
        <v>-50000</v>
      </c>
      <c r="D23" s="29">
        <f t="shared" si="1"/>
        <v>0</v>
      </c>
      <c r="E23" s="29">
        <f t="shared" si="2"/>
        <v>0</v>
      </c>
      <c r="F23" s="29">
        <f t="shared" si="3"/>
        <v>0</v>
      </c>
      <c r="G23" s="29">
        <f t="shared" si="4"/>
        <v>0</v>
      </c>
      <c r="H23" s="29">
        <f t="shared" si="5"/>
        <v>0</v>
      </c>
      <c r="I23" s="17"/>
      <c r="J23" s="29">
        <f t="shared" si="6"/>
        <v>0</v>
      </c>
      <c r="K23" s="29">
        <f t="shared" si="7"/>
        <v>0</v>
      </c>
    </row>
    <row r="24" spans="1:11" ht="20.100000000000001" customHeight="1" x14ac:dyDescent="0.25">
      <c r="A24" s="29">
        <f>IF('Tax Calculator'!A24="","",'Tax Calculator'!A24)</f>
        <v>19</v>
      </c>
      <c r="B24" s="35" t="str">
        <f>IF('Tax Calculator'!B24="","",'Tax Calculator'!B24)</f>
        <v>P</v>
      </c>
      <c r="C24" s="29">
        <f t="shared" si="0"/>
        <v>-50000</v>
      </c>
      <c r="D24" s="29">
        <f t="shared" si="1"/>
        <v>0</v>
      </c>
      <c r="E24" s="29">
        <f t="shared" si="2"/>
        <v>0</v>
      </c>
      <c r="F24" s="29">
        <f t="shared" si="3"/>
        <v>0</v>
      </c>
      <c r="G24" s="29">
        <f t="shared" si="4"/>
        <v>0</v>
      </c>
      <c r="H24" s="29">
        <f t="shared" si="5"/>
        <v>0</v>
      </c>
      <c r="I24" s="17"/>
      <c r="J24" s="29">
        <f t="shared" si="6"/>
        <v>0</v>
      </c>
      <c r="K24" s="29">
        <f t="shared" si="7"/>
        <v>0</v>
      </c>
    </row>
    <row r="25" spans="1:11" ht="20.100000000000001" customHeight="1" x14ac:dyDescent="0.25">
      <c r="A25" s="29">
        <f>IF('Tax Calculator'!A25="","",'Tax Calculator'!A25)</f>
        <v>20</v>
      </c>
      <c r="B25" s="35" t="str">
        <f>IF('Tax Calculator'!B25="","",'Tax Calculator'!B25)</f>
        <v>Q</v>
      </c>
      <c r="C25" s="29">
        <f t="shared" si="0"/>
        <v>-50000</v>
      </c>
      <c r="D25" s="29">
        <f t="shared" si="1"/>
        <v>0</v>
      </c>
      <c r="E25" s="29">
        <f t="shared" si="2"/>
        <v>0</v>
      </c>
      <c r="F25" s="29">
        <f t="shared" si="3"/>
        <v>0</v>
      </c>
      <c r="G25" s="29">
        <f t="shared" si="4"/>
        <v>0</v>
      </c>
      <c r="H25" s="29">
        <f t="shared" si="5"/>
        <v>0</v>
      </c>
      <c r="I25" s="17"/>
      <c r="J25" s="29">
        <f t="shared" si="6"/>
        <v>0</v>
      </c>
      <c r="K25" s="29">
        <f t="shared" si="7"/>
        <v>0</v>
      </c>
    </row>
    <row r="26" spans="1:11" ht="20.100000000000001" customHeight="1" x14ac:dyDescent="0.25">
      <c r="A26" s="29">
        <f>IF('Tax Calculator'!A26="","",'Tax Calculator'!A26)</f>
        <v>21</v>
      </c>
      <c r="B26" s="35" t="str">
        <f>IF('Tax Calculator'!B26="","",'Tax Calculator'!B26)</f>
        <v>R</v>
      </c>
      <c r="C26" s="29">
        <f t="shared" si="0"/>
        <v>-50000</v>
      </c>
      <c r="D26" s="29">
        <f t="shared" si="1"/>
        <v>0</v>
      </c>
      <c r="E26" s="29">
        <f t="shared" si="2"/>
        <v>0</v>
      </c>
      <c r="F26" s="29">
        <f t="shared" si="3"/>
        <v>0</v>
      </c>
      <c r="G26" s="29">
        <f t="shared" si="4"/>
        <v>0</v>
      </c>
      <c r="H26" s="29">
        <f t="shared" si="5"/>
        <v>0</v>
      </c>
      <c r="I26" s="17"/>
      <c r="J26" s="29">
        <f t="shared" si="6"/>
        <v>0</v>
      </c>
      <c r="K26" s="29">
        <f t="shared" si="7"/>
        <v>0</v>
      </c>
    </row>
    <row r="27" spans="1:11" ht="20.100000000000001" customHeight="1" x14ac:dyDescent="0.25">
      <c r="A27" s="29">
        <f>IF('Tax Calculator'!A27="","",'Tax Calculator'!A27)</f>
        <v>22</v>
      </c>
      <c r="B27" s="35" t="str">
        <f>IF('Tax Calculator'!B27="","",'Tax Calculator'!B27)</f>
        <v>S</v>
      </c>
      <c r="C27" s="29">
        <f t="shared" si="0"/>
        <v>-50000</v>
      </c>
      <c r="D27" s="29">
        <f t="shared" si="1"/>
        <v>0</v>
      </c>
      <c r="E27" s="29">
        <f t="shared" si="2"/>
        <v>0</v>
      </c>
      <c r="F27" s="29">
        <f t="shared" si="3"/>
        <v>0</v>
      </c>
      <c r="G27" s="29">
        <f t="shared" si="4"/>
        <v>0</v>
      </c>
      <c r="H27" s="29">
        <f t="shared" si="5"/>
        <v>0</v>
      </c>
      <c r="I27" s="17"/>
      <c r="J27" s="29">
        <f t="shared" si="6"/>
        <v>0</v>
      </c>
      <c r="K27" s="29">
        <f t="shared" si="7"/>
        <v>0</v>
      </c>
    </row>
    <row r="28" spans="1:11" ht="20.100000000000001" customHeight="1" x14ac:dyDescent="0.25">
      <c r="A28" s="29">
        <f>IF('Tax Calculator'!A28="","",'Tax Calculator'!A28)</f>
        <v>23</v>
      </c>
      <c r="B28" s="35" t="str">
        <f>IF('Tax Calculator'!B28="","",'Tax Calculator'!B28)</f>
        <v>T</v>
      </c>
      <c r="C28" s="29">
        <f t="shared" si="0"/>
        <v>-50000</v>
      </c>
      <c r="D28" s="29">
        <f t="shared" si="1"/>
        <v>0</v>
      </c>
      <c r="E28" s="29">
        <f t="shared" si="2"/>
        <v>0</v>
      </c>
      <c r="F28" s="29">
        <f t="shared" si="3"/>
        <v>0</v>
      </c>
      <c r="G28" s="29">
        <f t="shared" si="4"/>
        <v>0</v>
      </c>
      <c r="H28" s="29">
        <f t="shared" si="5"/>
        <v>0</v>
      </c>
      <c r="I28" s="17"/>
      <c r="J28" s="29">
        <f t="shared" si="6"/>
        <v>0</v>
      </c>
      <c r="K28" s="29">
        <f t="shared" si="7"/>
        <v>0</v>
      </c>
    </row>
    <row r="29" spans="1:11" ht="20.100000000000001" customHeight="1" x14ac:dyDescent="0.25">
      <c r="A29" s="29">
        <f>IF('Tax Calculator'!A29="","",'Tax Calculator'!A29)</f>
        <v>24</v>
      </c>
      <c r="B29" s="35" t="str">
        <f>IF('Tax Calculator'!B29="","",'Tax Calculator'!B29)</f>
        <v>U</v>
      </c>
      <c r="C29" s="29">
        <f t="shared" si="0"/>
        <v>-50000</v>
      </c>
      <c r="D29" s="29">
        <f t="shared" si="1"/>
        <v>0</v>
      </c>
      <c r="E29" s="29">
        <f t="shared" si="2"/>
        <v>0</v>
      </c>
      <c r="F29" s="29">
        <f t="shared" si="3"/>
        <v>0</v>
      </c>
      <c r="G29" s="29">
        <f t="shared" si="4"/>
        <v>0</v>
      </c>
      <c r="H29" s="29">
        <f t="shared" si="5"/>
        <v>0</v>
      </c>
      <c r="I29" s="17"/>
      <c r="J29" s="29">
        <f t="shared" si="6"/>
        <v>0</v>
      </c>
      <c r="K29" s="29">
        <f t="shared" si="7"/>
        <v>0</v>
      </c>
    </row>
    <row r="30" spans="1:11" ht="20.100000000000001" customHeight="1" x14ac:dyDescent="0.25">
      <c r="A30" s="29">
        <f>IF('Tax Calculator'!A30="","",'Tax Calculator'!A30)</f>
        <v>25</v>
      </c>
      <c r="B30" s="35" t="str">
        <f>IF('Tax Calculator'!B30="","",'Tax Calculator'!B30)</f>
        <v>V</v>
      </c>
      <c r="C30" s="29">
        <f t="shared" si="0"/>
        <v>-50000</v>
      </c>
      <c r="D30" s="29">
        <f t="shared" si="1"/>
        <v>0</v>
      </c>
      <c r="E30" s="29">
        <f t="shared" si="2"/>
        <v>0</v>
      </c>
      <c r="F30" s="29">
        <f t="shared" si="3"/>
        <v>0</v>
      </c>
      <c r="G30" s="29">
        <f t="shared" si="4"/>
        <v>0</v>
      </c>
      <c r="H30" s="29">
        <f t="shared" si="5"/>
        <v>0</v>
      </c>
      <c r="I30" s="17"/>
      <c r="J30" s="29">
        <f t="shared" si="6"/>
        <v>0</v>
      </c>
      <c r="K30" s="29">
        <f t="shared" si="7"/>
        <v>0</v>
      </c>
    </row>
    <row r="31" spans="1:11" ht="20.100000000000001" customHeight="1" x14ac:dyDescent="0.25">
      <c r="A31" s="29">
        <f>IF('Tax Calculator'!A31="","",'Tax Calculator'!A31)</f>
        <v>26</v>
      </c>
      <c r="B31" s="35" t="str">
        <f>IF('Tax Calculator'!B31="","",'Tax Calculator'!B31)</f>
        <v>W</v>
      </c>
      <c r="C31" s="29">
        <f t="shared" si="0"/>
        <v>-50000</v>
      </c>
      <c r="D31" s="29">
        <f t="shared" si="1"/>
        <v>0</v>
      </c>
      <c r="E31" s="29">
        <f t="shared" si="2"/>
        <v>0</v>
      </c>
      <c r="F31" s="29">
        <f t="shared" si="3"/>
        <v>0</v>
      </c>
      <c r="G31" s="29">
        <f t="shared" si="4"/>
        <v>0</v>
      </c>
      <c r="H31" s="29">
        <f t="shared" si="5"/>
        <v>0</v>
      </c>
      <c r="I31" s="17"/>
      <c r="J31" s="29">
        <f t="shared" si="6"/>
        <v>0</v>
      </c>
      <c r="K31" s="29">
        <f t="shared" si="7"/>
        <v>0</v>
      </c>
    </row>
    <row r="32" spans="1:11" ht="20.100000000000001" customHeight="1" x14ac:dyDescent="0.25">
      <c r="A32" s="29">
        <f>IF('Tax Calculator'!A32="","",'Tax Calculator'!A32)</f>
        <v>27</v>
      </c>
      <c r="B32" s="35" t="str">
        <f>IF('Tax Calculator'!B32="","",'Tax Calculator'!B32)</f>
        <v>X</v>
      </c>
      <c r="C32" s="29">
        <f t="shared" si="0"/>
        <v>-50000</v>
      </c>
      <c r="D32" s="29">
        <f t="shared" si="1"/>
        <v>0</v>
      </c>
      <c r="E32" s="29">
        <f t="shared" si="2"/>
        <v>0</v>
      </c>
      <c r="F32" s="29">
        <f t="shared" si="3"/>
        <v>0</v>
      </c>
      <c r="G32" s="29">
        <f t="shared" si="4"/>
        <v>0</v>
      </c>
      <c r="H32" s="29">
        <f t="shared" si="5"/>
        <v>0</v>
      </c>
      <c r="I32" s="17"/>
      <c r="J32" s="29">
        <f t="shared" si="6"/>
        <v>0</v>
      </c>
      <c r="K32" s="29">
        <f t="shared" si="7"/>
        <v>0</v>
      </c>
    </row>
    <row r="33" spans="1:11" ht="20.100000000000001" customHeight="1" x14ac:dyDescent="0.25">
      <c r="A33" s="29">
        <f>IF('Tax Calculator'!A33="","",'Tax Calculator'!A33)</f>
        <v>28</v>
      </c>
      <c r="B33" s="35" t="str">
        <f>IF('Tax Calculator'!B33="","",'Tax Calculator'!B33)</f>
        <v>Y</v>
      </c>
      <c r="C33" s="29">
        <f t="shared" si="0"/>
        <v>-50000</v>
      </c>
      <c r="D33" s="29">
        <f t="shared" si="1"/>
        <v>0</v>
      </c>
      <c r="E33" s="29">
        <f t="shared" si="2"/>
        <v>0</v>
      </c>
      <c r="F33" s="29">
        <f t="shared" si="3"/>
        <v>0</v>
      </c>
      <c r="G33" s="29">
        <f t="shared" si="4"/>
        <v>0</v>
      </c>
      <c r="H33" s="29">
        <f t="shared" si="5"/>
        <v>0</v>
      </c>
      <c r="I33" s="17"/>
      <c r="J33" s="29">
        <f t="shared" si="6"/>
        <v>0</v>
      </c>
      <c r="K33" s="29">
        <f t="shared" si="7"/>
        <v>0</v>
      </c>
    </row>
    <row r="34" spans="1:11" ht="20.100000000000001" customHeight="1" x14ac:dyDescent="0.25">
      <c r="A34" s="29">
        <f>IF('Tax Calculator'!A34="","",'Tax Calculator'!A34)</f>
        <v>29</v>
      </c>
      <c r="B34" s="35" t="str">
        <f>IF('Tax Calculator'!B34="","",'Tax Calculator'!B34)</f>
        <v>Z</v>
      </c>
      <c r="C34" s="29">
        <f t="shared" si="0"/>
        <v>-50000</v>
      </c>
      <c r="D34" s="29">
        <f t="shared" si="1"/>
        <v>0</v>
      </c>
      <c r="E34" s="29">
        <f t="shared" si="2"/>
        <v>0</v>
      </c>
      <c r="F34" s="29">
        <f t="shared" si="3"/>
        <v>0</v>
      </c>
      <c r="G34" s="29">
        <f t="shared" si="4"/>
        <v>0</v>
      </c>
      <c r="H34" s="29">
        <f t="shared" si="5"/>
        <v>0</v>
      </c>
      <c r="I34" s="17"/>
      <c r="J34" s="29">
        <f t="shared" si="6"/>
        <v>0</v>
      </c>
      <c r="K34" s="29">
        <f t="shared" si="7"/>
        <v>0</v>
      </c>
    </row>
    <row r="35" spans="1:11" ht="20.100000000000001" customHeight="1" x14ac:dyDescent="0.25">
      <c r="A35" s="29">
        <f>IF('Tax Calculator'!A35="","",'Tax Calculator'!A35)</f>
        <v>30</v>
      </c>
      <c r="B35" s="35" t="str">
        <f>IF('Tax Calculator'!B35="","",'Tax Calculator'!B35)</f>
        <v>A</v>
      </c>
      <c r="C35" s="29">
        <f t="shared" si="0"/>
        <v>-50000</v>
      </c>
      <c r="D35" s="29">
        <f t="shared" si="1"/>
        <v>0</v>
      </c>
      <c r="E35" s="29">
        <f t="shared" si="2"/>
        <v>0</v>
      </c>
      <c r="F35" s="29">
        <f t="shared" si="3"/>
        <v>0</v>
      </c>
      <c r="G35" s="29">
        <f t="shared" si="4"/>
        <v>0</v>
      </c>
      <c r="H35" s="29">
        <f t="shared" si="5"/>
        <v>0</v>
      </c>
      <c r="I35" s="17"/>
      <c r="J35" s="29">
        <f t="shared" si="6"/>
        <v>0</v>
      </c>
      <c r="K35" s="29">
        <f t="shared" si="7"/>
        <v>0</v>
      </c>
    </row>
    <row r="36" spans="1:11" ht="20.100000000000001" customHeight="1" x14ac:dyDescent="0.25">
      <c r="A36" s="29">
        <f>IF('Tax Calculator'!A36="","",'Tax Calculator'!A36)</f>
        <v>31</v>
      </c>
      <c r="B36" s="35" t="str">
        <f>IF('Tax Calculator'!B36="","",'Tax Calculator'!B36)</f>
        <v>B</v>
      </c>
      <c r="C36" s="29">
        <f t="shared" si="0"/>
        <v>-50000</v>
      </c>
      <c r="D36" s="29">
        <f t="shared" si="1"/>
        <v>0</v>
      </c>
      <c r="E36" s="29">
        <f t="shared" si="2"/>
        <v>0</v>
      </c>
      <c r="F36" s="29">
        <f t="shared" si="3"/>
        <v>0</v>
      </c>
      <c r="G36" s="29">
        <f t="shared" si="4"/>
        <v>0</v>
      </c>
      <c r="H36" s="29">
        <f t="shared" si="5"/>
        <v>0</v>
      </c>
      <c r="I36" s="17"/>
      <c r="J36" s="29">
        <f t="shared" si="6"/>
        <v>0</v>
      </c>
      <c r="K36" s="29">
        <f t="shared" si="7"/>
        <v>0</v>
      </c>
    </row>
    <row r="37" spans="1:11" ht="20.100000000000001" customHeight="1" x14ac:dyDescent="0.25">
      <c r="A37" s="29">
        <f>IF('Tax Calculator'!A37="","",'Tax Calculator'!A37)</f>
        <v>32</v>
      </c>
      <c r="B37" s="35" t="str">
        <f>IF('Tax Calculator'!B37="","",'Tax Calculator'!B37)</f>
        <v>C</v>
      </c>
      <c r="C37" s="29">
        <f t="shared" si="0"/>
        <v>-50000</v>
      </c>
      <c r="D37" s="29">
        <f t="shared" si="1"/>
        <v>0</v>
      </c>
      <c r="E37" s="29">
        <f t="shared" si="2"/>
        <v>0</v>
      </c>
      <c r="F37" s="29">
        <f t="shared" si="3"/>
        <v>0</v>
      </c>
      <c r="G37" s="29">
        <f t="shared" si="4"/>
        <v>0</v>
      </c>
      <c r="H37" s="29">
        <f t="shared" si="5"/>
        <v>0</v>
      </c>
      <c r="I37" s="17"/>
      <c r="J37" s="29">
        <f t="shared" si="6"/>
        <v>0</v>
      </c>
      <c r="K37" s="29">
        <f t="shared" si="7"/>
        <v>0</v>
      </c>
    </row>
    <row r="38" spans="1:11" ht="20.100000000000001" customHeight="1" x14ac:dyDescent="0.25">
      <c r="A38" s="29">
        <f>IF('Tax Calculator'!A38="","",'Tax Calculator'!A38)</f>
        <v>33</v>
      </c>
      <c r="B38" s="35" t="str">
        <f>IF('Tax Calculator'!B38="","",'Tax Calculator'!B38)</f>
        <v>D</v>
      </c>
      <c r="C38" s="29">
        <f t="shared" si="0"/>
        <v>-50000</v>
      </c>
      <c r="D38" s="29">
        <f t="shared" si="1"/>
        <v>0</v>
      </c>
      <c r="E38" s="29">
        <f t="shared" si="2"/>
        <v>0</v>
      </c>
      <c r="F38" s="29">
        <f t="shared" si="3"/>
        <v>0</v>
      </c>
      <c r="G38" s="29">
        <f t="shared" si="4"/>
        <v>0</v>
      </c>
      <c r="H38" s="29">
        <f t="shared" si="5"/>
        <v>0</v>
      </c>
      <c r="I38" s="17"/>
      <c r="J38" s="29">
        <f t="shared" si="6"/>
        <v>0</v>
      </c>
      <c r="K38" s="29">
        <f t="shared" si="7"/>
        <v>0</v>
      </c>
    </row>
    <row r="39" spans="1:11" ht="20.100000000000001" customHeight="1" x14ac:dyDescent="0.25">
      <c r="A39" s="29">
        <f>IF('Tax Calculator'!A39="","",'Tax Calculator'!A39)</f>
        <v>34</v>
      </c>
      <c r="B39" s="35" t="str">
        <f>IF('Tax Calculator'!B39="","",'Tax Calculator'!B39)</f>
        <v>E</v>
      </c>
      <c r="C39" s="29">
        <f t="shared" si="0"/>
        <v>-50000</v>
      </c>
      <c r="D39" s="29">
        <f t="shared" si="1"/>
        <v>0</v>
      </c>
      <c r="E39" s="29">
        <f t="shared" si="2"/>
        <v>0</v>
      </c>
      <c r="F39" s="29">
        <f t="shared" si="3"/>
        <v>0</v>
      </c>
      <c r="G39" s="29">
        <f t="shared" si="4"/>
        <v>0</v>
      </c>
      <c r="H39" s="29">
        <f t="shared" si="5"/>
        <v>0</v>
      </c>
      <c r="I39" s="17"/>
      <c r="J39" s="29">
        <f t="shared" si="6"/>
        <v>0</v>
      </c>
      <c r="K39" s="29">
        <f t="shared" si="7"/>
        <v>0</v>
      </c>
    </row>
    <row r="40" spans="1:11" ht="20.100000000000001" customHeight="1" x14ac:dyDescent="0.25">
      <c r="A40" s="29">
        <f>IF('Tax Calculator'!A40="","",'Tax Calculator'!A40)</f>
        <v>35</v>
      </c>
      <c r="B40" s="35" t="str">
        <f>IF('Tax Calculator'!B40="","",'Tax Calculator'!B40)</f>
        <v>F</v>
      </c>
      <c r="C40" s="29">
        <f t="shared" si="0"/>
        <v>-50000</v>
      </c>
      <c r="D40" s="29">
        <f t="shared" si="1"/>
        <v>0</v>
      </c>
      <c r="E40" s="29">
        <f t="shared" si="2"/>
        <v>0</v>
      </c>
      <c r="F40" s="29">
        <f t="shared" si="3"/>
        <v>0</v>
      </c>
      <c r="G40" s="29">
        <f t="shared" si="4"/>
        <v>0</v>
      </c>
      <c r="H40" s="29">
        <f t="shared" si="5"/>
        <v>0</v>
      </c>
      <c r="I40" s="17"/>
      <c r="J40" s="29">
        <f t="shared" si="6"/>
        <v>0</v>
      </c>
      <c r="K40" s="29">
        <f t="shared" si="7"/>
        <v>0</v>
      </c>
    </row>
    <row r="41" spans="1:11" ht="20.100000000000001" customHeight="1" x14ac:dyDescent="0.25">
      <c r="A41" s="29">
        <f>IF('Tax Calculator'!A41="","",'Tax Calculator'!A41)</f>
        <v>36</v>
      </c>
      <c r="B41" s="35" t="str">
        <f>IF('Tax Calculator'!B41="","",'Tax Calculator'!B41)</f>
        <v>G</v>
      </c>
      <c r="C41" s="29">
        <f t="shared" si="0"/>
        <v>-50000</v>
      </c>
      <c r="D41" s="29">
        <f t="shared" si="1"/>
        <v>0</v>
      </c>
      <c r="E41" s="29">
        <f t="shared" si="2"/>
        <v>0</v>
      </c>
      <c r="F41" s="29">
        <f t="shared" si="3"/>
        <v>0</v>
      </c>
      <c r="G41" s="29">
        <f t="shared" si="4"/>
        <v>0</v>
      </c>
      <c r="H41" s="29">
        <f t="shared" si="5"/>
        <v>0</v>
      </c>
      <c r="I41" s="17"/>
      <c r="J41" s="29">
        <f t="shared" si="6"/>
        <v>0</v>
      </c>
      <c r="K41" s="29">
        <f t="shared" si="7"/>
        <v>0</v>
      </c>
    </row>
    <row r="42" spans="1:11" ht="20.100000000000001" customHeight="1" x14ac:dyDescent="0.25">
      <c r="A42" s="29">
        <f>IF('Tax Calculator'!A42="","",'Tax Calculator'!A42)</f>
        <v>37</v>
      </c>
      <c r="B42" s="35" t="str">
        <f>IF('Tax Calculator'!B42="","",'Tax Calculator'!B42)</f>
        <v>H</v>
      </c>
      <c r="C42" s="29">
        <f t="shared" si="0"/>
        <v>-50000</v>
      </c>
      <c r="D42" s="29">
        <f t="shared" si="1"/>
        <v>0</v>
      </c>
      <c r="E42" s="29">
        <f t="shared" si="2"/>
        <v>0</v>
      </c>
      <c r="F42" s="29">
        <f t="shared" si="3"/>
        <v>0</v>
      </c>
      <c r="G42" s="29">
        <f t="shared" si="4"/>
        <v>0</v>
      </c>
      <c r="H42" s="29">
        <f t="shared" si="5"/>
        <v>0</v>
      </c>
      <c r="I42" s="17"/>
      <c r="J42" s="29">
        <f t="shared" si="6"/>
        <v>0</v>
      </c>
      <c r="K42" s="29">
        <f t="shared" si="7"/>
        <v>0</v>
      </c>
    </row>
    <row r="43" spans="1:11" ht="20.100000000000001" customHeight="1" x14ac:dyDescent="0.25">
      <c r="A43" s="29">
        <f>IF('Tax Calculator'!A43="","",'Tax Calculator'!A43)</f>
        <v>38</v>
      </c>
      <c r="B43" s="35" t="str">
        <f>IF('Tax Calculator'!B43="","",'Tax Calculator'!B43)</f>
        <v>I</v>
      </c>
      <c r="C43" s="29">
        <f t="shared" si="0"/>
        <v>-50000</v>
      </c>
      <c r="D43" s="29">
        <f t="shared" si="1"/>
        <v>0</v>
      </c>
      <c r="E43" s="29">
        <f t="shared" si="2"/>
        <v>0</v>
      </c>
      <c r="F43" s="29">
        <f t="shared" si="3"/>
        <v>0</v>
      </c>
      <c r="G43" s="29">
        <f t="shared" si="4"/>
        <v>0</v>
      </c>
      <c r="H43" s="29">
        <f t="shared" si="5"/>
        <v>0</v>
      </c>
      <c r="I43" s="17"/>
      <c r="J43" s="29">
        <f t="shared" si="6"/>
        <v>0</v>
      </c>
      <c r="K43" s="29">
        <f t="shared" si="7"/>
        <v>0</v>
      </c>
    </row>
    <row r="44" spans="1:11" ht="20.100000000000001" customHeight="1" x14ac:dyDescent="0.25">
      <c r="A44" s="29">
        <f>IF('Tax Calculator'!A44="","",'Tax Calculator'!A44)</f>
        <v>39</v>
      </c>
      <c r="B44" s="35" t="str">
        <f>IF('Tax Calculator'!B44="","",'Tax Calculator'!B44)</f>
        <v>J</v>
      </c>
      <c r="C44" s="29">
        <f t="shared" si="0"/>
        <v>-50000</v>
      </c>
      <c r="D44" s="29">
        <f t="shared" si="1"/>
        <v>0</v>
      </c>
      <c r="E44" s="29">
        <f t="shared" si="2"/>
        <v>0</v>
      </c>
      <c r="F44" s="29">
        <f t="shared" si="3"/>
        <v>0</v>
      </c>
      <c r="G44" s="29">
        <f t="shared" si="4"/>
        <v>0</v>
      </c>
      <c r="H44" s="29">
        <f t="shared" si="5"/>
        <v>0</v>
      </c>
      <c r="I44" s="17"/>
      <c r="J44" s="29">
        <f t="shared" si="6"/>
        <v>0</v>
      </c>
      <c r="K44" s="29">
        <f t="shared" si="7"/>
        <v>0</v>
      </c>
    </row>
    <row r="45" spans="1:11" ht="20.100000000000001" customHeight="1" x14ac:dyDescent="0.25">
      <c r="A45" s="29">
        <f>IF('Tax Calculator'!A45="","",'Tax Calculator'!A45)</f>
        <v>40</v>
      </c>
      <c r="B45" s="35" t="str">
        <f>IF('Tax Calculator'!B45="","",'Tax Calculator'!B45)</f>
        <v>K</v>
      </c>
      <c r="C45" s="29">
        <f t="shared" si="0"/>
        <v>-50000</v>
      </c>
      <c r="D45" s="29">
        <f t="shared" si="1"/>
        <v>0</v>
      </c>
      <c r="E45" s="29">
        <f t="shared" si="2"/>
        <v>0</v>
      </c>
      <c r="F45" s="29">
        <f t="shared" si="3"/>
        <v>0</v>
      </c>
      <c r="G45" s="29">
        <f t="shared" si="4"/>
        <v>0</v>
      </c>
      <c r="H45" s="29">
        <f t="shared" si="5"/>
        <v>0</v>
      </c>
      <c r="I45" s="17"/>
      <c r="J45" s="29">
        <f t="shared" si="6"/>
        <v>0</v>
      </c>
      <c r="K45" s="29">
        <f t="shared" si="7"/>
        <v>0</v>
      </c>
    </row>
    <row r="46" spans="1:11" ht="20.100000000000001" customHeight="1" x14ac:dyDescent="0.25">
      <c r="A46" s="29">
        <f>IF('Tax Calculator'!A46="","",'Tax Calculator'!A46)</f>
        <v>41</v>
      </c>
      <c r="B46" s="35" t="str">
        <f>IF('Tax Calculator'!B46="","",'Tax Calculator'!B46)</f>
        <v>L</v>
      </c>
      <c r="C46" s="29">
        <f t="shared" si="0"/>
        <v>-50000</v>
      </c>
      <c r="D46" s="29">
        <f t="shared" si="1"/>
        <v>0</v>
      </c>
      <c r="E46" s="29">
        <f t="shared" si="2"/>
        <v>0</v>
      </c>
      <c r="F46" s="29">
        <f t="shared" si="3"/>
        <v>0</v>
      </c>
      <c r="G46" s="29">
        <f t="shared" si="4"/>
        <v>0</v>
      </c>
      <c r="H46" s="29">
        <f t="shared" si="5"/>
        <v>0</v>
      </c>
      <c r="I46" s="17"/>
      <c r="J46" s="29">
        <f t="shared" si="6"/>
        <v>0</v>
      </c>
      <c r="K46" s="29">
        <f t="shared" si="7"/>
        <v>0</v>
      </c>
    </row>
    <row r="47" spans="1:11" ht="20.100000000000001" customHeight="1" x14ac:dyDescent="0.25">
      <c r="A47" s="29">
        <f>IF('Tax Calculator'!A47="","",'Tax Calculator'!A47)</f>
        <v>42</v>
      </c>
      <c r="B47" s="35" t="str">
        <f>IF('Tax Calculator'!B47="","",'Tax Calculator'!B47)</f>
        <v>M</v>
      </c>
      <c r="C47" s="29">
        <f t="shared" si="0"/>
        <v>-50000</v>
      </c>
      <c r="D47" s="29">
        <f t="shared" si="1"/>
        <v>0</v>
      </c>
      <c r="E47" s="29">
        <f t="shared" si="2"/>
        <v>0</v>
      </c>
      <c r="F47" s="29">
        <f t="shared" si="3"/>
        <v>0</v>
      </c>
      <c r="G47" s="29">
        <f t="shared" si="4"/>
        <v>0</v>
      </c>
      <c r="H47" s="29">
        <f t="shared" si="5"/>
        <v>0</v>
      </c>
      <c r="I47" s="17"/>
      <c r="J47" s="29">
        <f t="shared" si="6"/>
        <v>0</v>
      </c>
      <c r="K47" s="29">
        <f t="shared" si="7"/>
        <v>0</v>
      </c>
    </row>
    <row r="48" spans="1:11" ht="20.100000000000001" customHeight="1" x14ac:dyDescent="0.25">
      <c r="A48" s="29">
        <f>IF('Tax Calculator'!A48="","",'Tax Calculator'!A48)</f>
        <v>43</v>
      </c>
      <c r="B48" s="35" t="str">
        <f>IF('Tax Calculator'!B48="","",'Tax Calculator'!B48)</f>
        <v>N</v>
      </c>
      <c r="C48" s="29">
        <f t="shared" si="0"/>
        <v>-50000</v>
      </c>
      <c r="D48" s="29">
        <f t="shared" si="1"/>
        <v>0</v>
      </c>
      <c r="E48" s="29">
        <f t="shared" si="2"/>
        <v>0</v>
      </c>
      <c r="F48" s="29">
        <f t="shared" si="3"/>
        <v>0</v>
      </c>
      <c r="G48" s="29">
        <f t="shared" si="4"/>
        <v>0</v>
      </c>
      <c r="H48" s="29">
        <f t="shared" si="5"/>
        <v>0</v>
      </c>
      <c r="I48" s="17"/>
      <c r="J48" s="29">
        <f t="shared" si="6"/>
        <v>0</v>
      </c>
      <c r="K48" s="29">
        <f t="shared" si="7"/>
        <v>0</v>
      </c>
    </row>
    <row r="49" spans="1:11" ht="20.100000000000001" customHeight="1" x14ac:dyDescent="0.25">
      <c r="A49" s="29">
        <f>IF('Tax Calculator'!A49="","",'Tax Calculator'!A49)</f>
        <v>44</v>
      </c>
      <c r="B49" s="35" t="str">
        <f>IF('Tax Calculator'!B49="","",'Tax Calculator'!B49)</f>
        <v>O</v>
      </c>
      <c r="C49" s="29">
        <f t="shared" si="0"/>
        <v>-50000</v>
      </c>
      <c r="D49" s="29">
        <f t="shared" si="1"/>
        <v>0</v>
      </c>
      <c r="E49" s="29">
        <f t="shared" si="2"/>
        <v>0</v>
      </c>
      <c r="F49" s="29">
        <f t="shared" si="3"/>
        <v>0</v>
      </c>
      <c r="G49" s="29">
        <f t="shared" si="4"/>
        <v>0</v>
      </c>
      <c r="H49" s="29">
        <f t="shared" si="5"/>
        <v>0</v>
      </c>
      <c r="I49" s="17"/>
      <c r="J49" s="29">
        <f t="shared" si="6"/>
        <v>0</v>
      </c>
      <c r="K49" s="29">
        <f t="shared" si="7"/>
        <v>0</v>
      </c>
    </row>
    <row r="50" spans="1:11" ht="20.100000000000001" customHeight="1" x14ac:dyDescent="0.25">
      <c r="A50" s="29">
        <f>IF('Tax Calculator'!A50="","",'Tax Calculator'!A50)</f>
        <v>45</v>
      </c>
      <c r="B50" s="35" t="str">
        <f>IF('Tax Calculator'!B50="","",'Tax Calculator'!B50)</f>
        <v>P</v>
      </c>
      <c r="C50" s="29">
        <f t="shared" si="0"/>
        <v>-50000</v>
      </c>
      <c r="D50" s="29">
        <f t="shared" si="1"/>
        <v>0</v>
      </c>
      <c r="E50" s="29">
        <f t="shared" si="2"/>
        <v>0</v>
      </c>
      <c r="F50" s="29">
        <f t="shared" si="3"/>
        <v>0</v>
      </c>
      <c r="G50" s="29">
        <f t="shared" si="4"/>
        <v>0</v>
      </c>
      <c r="H50" s="29">
        <f t="shared" si="5"/>
        <v>0</v>
      </c>
      <c r="I50" s="17"/>
      <c r="J50" s="29">
        <f t="shared" si="6"/>
        <v>0</v>
      </c>
      <c r="K50" s="29">
        <f t="shared" si="7"/>
        <v>0</v>
      </c>
    </row>
    <row r="51" spans="1:11" ht="20.100000000000001" customHeight="1" x14ac:dyDescent="0.25">
      <c r="A51" s="29">
        <f>IF('Tax Calculator'!A51="","",'Tax Calculator'!A51)</f>
        <v>46</v>
      </c>
      <c r="B51" s="35" t="str">
        <f>IF('Tax Calculator'!B51="","",'Tax Calculator'!B51)</f>
        <v>Q</v>
      </c>
      <c r="C51" s="29">
        <f t="shared" si="0"/>
        <v>-50000</v>
      </c>
      <c r="D51" s="29">
        <f t="shared" si="1"/>
        <v>0</v>
      </c>
      <c r="E51" s="29">
        <f t="shared" si="2"/>
        <v>0</v>
      </c>
      <c r="F51" s="29">
        <f t="shared" si="3"/>
        <v>0</v>
      </c>
      <c r="G51" s="29">
        <f t="shared" si="4"/>
        <v>0</v>
      </c>
      <c r="H51" s="29">
        <f t="shared" si="5"/>
        <v>0</v>
      </c>
      <c r="I51" s="17"/>
      <c r="J51" s="29">
        <f t="shared" si="6"/>
        <v>0</v>
      </c>
      <c r="K51" s="29">
        <f t="shared" si="7"/>
        <v>0</v>
      </c>
    </row>
    <row r="52" spans="1:11" ht="20.100000000000001" customHeight="1" x14ac:dyDescent="0.25">
      <c r="A52" s="29">
        <f>IF('Tax Calculator'!A52="","",'Tax Calculator'!A52)</f>
        <v>47</v>
      </c>
      <c r="B52" s="35" t="str">
        <f>IF('Tax Calculator'!B52="","",'Tax Calculator'!B52)</f>
        <v>R</v>
      </c>
      <c r="C52" s="29">
        <f t="shared" si="0"/>
        <v>-50000</v>
      </c>
      <c r="D52" s="29">
        <f t="shared" si="1"/>
        <v>0</v>
      </c>
      <c r="E52" s="29">
        <f t="shared" si="2"/>
        <v>0</v>
      </c>
      <c r="F52" s="29">
        <f t="shared" si="3"/>
        <v>0</v>
      </c>
      <c r="G52" s="29">
        <f t="shared" si="4"/>
        <v>0</v>
      </c>
      <c r="H52" s="29">
        <f t="shared" si="5"/>
        <v>0</v>
      </c>
      <c r="I52" s="17"/>
      <c r="J52" s="29">
        <f t="shared" si="6"/>
        <v>0</v>
      </c>
      <c r="K52" s="29">
        <f t="shared" si="7"/>
        <v>0</v>
      </c>
    </row>
    <row r="53" spans="1:11" ht="20.100000000000001" customHeight="1" x14ac:dyDescent="0.25">
      <c r="A53" s="29">
        <f>IF('Tax Calculator'!A53="","",'Tax Calculator'!A53)</f>
        <v>48</v>
      </c>
      <c r="B53" s="35" t="str">
        <f>IF('Tax Calculator'!B53="","",'Tax Calculator'!B53)</f>
        <v>S</v>
      </c>
      <c r="C53" s="29">
        <f t="shared" si="0"/>
        <v>-50000</v>
      </c>
      <c r="D53" s="29">
        <f t="shared" si="1"/>
        <v>0</v>
      </c>
      <c r="E53" s="29">
        <f t="shared" si="2"/>
        <v>0</v>
      </c>
      <c r="F53" s="29">
        <f t="shared" si="3"/>
        <v>0</v>
      </c>
      <c r="G53" s="29">
        <f t="shared" si="4"/>
        <v>0</v>
      </c>
      <c r="H53" s="29">
        <f t="shared" si="5"/>
        <v>0</v>
      </c>
      <c r="I53" s="17"/>
      <c r="J53" s="29">
        <f t="shared" si="6"/>
        <v>0</v>
      </c>
      <c r="K53" s="29">
        <f t="shared" si="7"/>
        <v>0</v>
      </c>
    </row>
    <row r="54" spans="1:11" ht="20.100000000000001" customHeight="1" x14ac:dyDescent="0.25">
      <c r="A54" s="29">
        <f>IF('Tax Calculator'!A54="","",'Tax Calculator'!A54)</f>
        <v>49</v>
      </c>
      <c r="B54" s="35" t="str">
        <f>IF('Tax Calculator'!B54="","",'Tax Calculator'!B54)</f>
        <v>T</v>
      </c>
      <c r="C54" s="29">
        <f t="shared" si="0"/>
        <v>-50000</v>
      </c>
      <c r="D54" s="29">
        <f t="shared" si="1"/>
        <v>0</v>
      </c>
      <c r="E54" s="29">
        <f t="shared" si="2"/>
        <v>0</v>
      </c>
      <c r="F54" s="29">
        <f t="shared" si="3"/>
        <v>0</v>
      </c>
      <c r="G54" s="29">
        <f t="shared" si="4"/>
        <v>0</v>
      </c>
      <c r="H54" s="29">
        <f t="shared" si="5"/>
        <v>0</v>
      </c>
      <c r="I54" s="17"/>
      <c r="J54" s="29">
        <f t="shared" si="6"/>
        <v>0</v>
      </c>
      <c r="K54" s="29">
        <f t="shared" si="7"/>
        <v>0</v>
      </c>
    </row>
    <row r="55" spans="1:11" ht="20.100000000000001" customHeight="1" x14ac:dyDescent="0.25">
      <c r="A55" s="29">
        <f>IF('Tax Calculator'!A55="","",'Tax Calculator'!A55)</f>
        <v>50</v>
      </c>
      <c r="B55" s="35" t="str">
        <f>IF('Tax Calculator'!B55="","",'Tax Calculator'!B55)</f>
        <v>U</v>
      </c>
      <c r="C55" s="29">
        <f t="shared" si="0"/>
        <v>-50000</v>
      </c>
      <c r="D55" s="29">
        <f t="shared" si="1"/>
        <v>0</v>
      </c>
      <c r="E55" s="29">
        <f t="shared" si="2"/>
        <v>0</v>
      </c>
      <c r="F55" s="29">
        <f t="shared" si="3"/>
        <v>0</v>
      </c>
      <c r="G55" s="29">
        <f t="shared" si="4"/>
        <v>0</v>
      </c>
      <c r="H55" s="29">
        <f t="shared" si="5"/>
        <v>0</v>
      </c>
      <c r="I55" s="17"/>
      <c r="J55" s="29">
        <f t="shared" si="6"/>
        <v>0</v>
      </c>
      <c r="K55" s="29">
        <f t="shared" si="7"/>
        <v>0</v>
      </c>
    </row>
    <row r="56" spans="1:11" ht="20.100000000000001" customHeight="1" x14ac:dyDescent="0.25">
      <c r="A56" s="29">
        <f>IF('Tax Calculator'!A56="","",'Tax Calculator'!A56)</f>
        <v>51</v>
      </c>
      <c r="B56" s="35" t="str">
        <f>IF('Tax Calculator'!B56="","",'Tax Calculator'!B56)</f>
        <v>V</v>
      </c>
      <c r="C56" s="29">
        <f t="shared" si="0"/>
        <v>-50000</v>
      </c>
      <c r="D56" s="29">
        <f t="shared" si="1"/>
        <v>0</v>
      </c>
      <c r="E56" s="29">
        <f t="shared" si="2"/>
        <v>0</v>
      </c>
      <c r="F56" s="29">
        <f t="shared" si="3"/>
        <v>0</v>
      </c>
      <c r="G56" s="29">
        <f t="shared" si="4"/>
        <v>0</v>
      </c>
      <c r="H56" s="29">
        <f t="shared" si="5"/>
        <v>0</v>
      </c>
      <c r="I56" s="17"/>
      <c r="J56" s="29">
        <f t="shared" si="6"/>
        <v>0</v>
      </c>
      <c r="K56" s="29">
        <f t="shared" si="7"/>
        <v>0</v>
      </c>
    </row>
    <row r="57" spans="1:11" ht="20.100000000000001" customHeight="1" x14ac:dyDescent="0.25">
      <c r="A57" s="29">
        <f>IF('Tax Calculator'!A57="","",'Tax Calculator'!A57)</f>
        <v>52</v>
      </c>
      <c r="B57" s="35" t="str">
        <f>IF('Tax Calculator'!B57="","",'Tax Calculator'!B57)</f>
        <v>W</v>
      </c>
      <c r="C57" s="29">
        <f t="shared" si="0"/>
        <v>-50000</v>
      </c>
      <c r="D57" s="29">
        <f t="shared" si="1"/>
        <v>0</v>
      </c>
      <c r="E57" s="29">
        <f t="shared" si="2"/>
        <v>0</v>
      </c>
      <c r="F57" s="29">
        <f t="shared" si="3"/>
        <v>0</v>
      </c>
      <c r="G57" s="29">
        <f t="shared" si="4"/>
        <v>0</v>
      </c>
      <c r="H57" s="29">
        <f t="shared" si="5"/>
        <v>0</v>
      </c>
      <c r="I57" s="17"/>
      <c r="J57" s="29">
        <f t="shared" si="6"/>
        <v>0</v>
      </c>
      <c r="K57" s="29">
        <f t="shared" si="7"/>
        <v>0</v>
      </c>
    </row>
    <row r="58" spans="1:11" ht="20.100000000000001" customHeight="1" x14ac:dyDescent="0.25">
      <c r="A58" s="29">
        <f>IF('Tax Calculator'!A58="","",'Tax Calculator'!A58)</f>
        <v>53</v>
      </c>
      <c r="B58" s="35" t="str">
        <f>IF('Tax Calculator'!B58="","",'Tax Calculator'!B58)</f>
        <v>X</v>
      </c>
      <c r="C58" s="29">
        <f t="shared" si="0"/>
        <v>-50000</v>
      </c>
      <c r="D58" s="29">
        <f t="shared" si="1"/>
        <v>0</v>
      </c>
      <c r="E58" s="29">
        <f t="shared" si="2"/>
        <v>0</v>
      </c>
      <c r="F58" s="29">
        <f t="shared" si="3"/>
        <v>0</v>
      </c>
      <c r="G58" s="29">
        <f t="shared" si="4"/>
        <v>0</v>
      </c>
      <c r="H58" s="29">
        <f t="shared" si="5"/>
        <v>0</v>
      </c>
      <c r="I58" s="17"/>
      <c r="J58" s="29">
        <f t="shared" si="6"/>
        <v>0</v>
      </c>
      <c r="K58" s="29">
        <f t="shared" si="7"/>
        <v>0</v>
      </c>
    </row>
    <row r="59" spans="1:11" ht="20.100000000000001" customHeight="1" x14ac:dyDescent="0.25">
      <c r="A59" s="29">
        <f>IF('Tax Calculator'!A59="","",'Tax Calculator'!A59)</f>
        <v>54</v>
      </c>
      <c r="B59" s="35" t="str">
        <f>IF('Tax Calculator'!B59="","",'Tax Calculator'!B59)</f>
        <v>Y</v>
      </c>
      <c r="C59" s="29">
        <f t="shared" si="0"/>
        <v>-50000</v>
      </c>
      <c r="D59" s="29">
        <f t="shared" si="1"/>
        <v>0</v>
      </c>
      <c r="E59" s="29">
        <f t="shared" si="2"/>
        <v>0</v>
      </c>
      <c r="F59" s="29">
        <f t="shared" si="3"/>
        <v>0</v>
      </c>
      <c r="G59" s="29">
        <f t="shared" si="4"/>
        <v>0</v>
      </c>
      <c r="H59" s="29">
        <f t="shared" si="5"/>
        <v>0</v>
      </c>
      <c r="I59" s="17"/>
      <c r="J59" s="29">
        <f t="shared" si="6"/>
        <v>0</v>
      </c>
      <c r="K59" s="29">
        <f t="shared" si="7"/>
        <v>0</v>
      </c>
    </row>
    <row r="60" spans="1:11" ht="20.100000000000001" customHeight="1" x14ac:dyDescent="0.25">
      <c r="A60" s="29">
        <f>IF('Tax Calculator'!A60="","",'Tax Calculator'!A60)</f>
        <v>55</v>
      </c>
      <c r="B60" s="35" t="str">
        <f>IF('Tax Calculator'!B60="","",'Tax Calculator'!B60)</f>
        <v>Z</v>
      </c>
      <c r="C60" s="29">
        <f t="shared" si="0"/>
        <v>-50000</v>
      </c>
      <c r="D60" s="29">
        <f t="shared" si="1"/>
        <v>0</v>
      </c>
      <c r="E60" s="29">
        <f t="shared" si="2"/>
        <v>0</v>
      </c>
      <c r="F60" s="29">
        <f t="shared" si="3"/>
        <v>0</v>
      </c>
      <c r="G60" s="29">
        <f t="shared" si="4"/>
        <v>0</v>
      </c>
      <c r="H60" s="29">
        <f t="shared" si="5"/>
        <v>0</v>
      </c>
      <c r="I60" s="17"/>
      <c r="J60" s="29">
        <f t="shared" si="6"/>
        <v>0</v>
      </c>
      <c r="K60" s="29">
        <f t="shared" si="7"/>
        <v>0</v>
      </c>
    </row>
    <row r="61" spans="1:11" ht="20.100000000000001" customHeight="1" x14ac:dyDescent="0.25">
      <c r="A61" s="29">
        <f>IF('Tax Calculator'!A61="","",'Tax Calculator'!A61)</f>
        <v>56</v>
      </c>
      <c r="B61" s="35" t="str">
        <f>IF('Tax Calculator'!B61="","",'Tax Calculator'!B61)</f>
        <v>A</v>
      </c>
      <c r="C61" s="29">
        <f t="shared" si="0"/>
        <v>-50000</v>
      </c>
      <c r="D61" s="29">
        <f t="shared" si="1"/>
        <v>0</v>
      </c>
      <c r="E61" s="29">
        <f t="shared" si="2"/>
        <v>0</v>
      </c>
      <c r="F61" s="29">
        <f t="shared" si="3"/>
        <v>0</v>
      </c>
      <c r="G61" s="29">
        <f t="shared" si="4"/>
        <v>0</v>
      </c>
      <c r="H61" s="29">
        <f t="shared" si="5"/>
        <v>0</v>
      </c>
      <c r="I61" s="17"/>
      <c r="J61" s="29">
        <f t="shared" si="6"/>
        <v>0</v>
      </c>
      <c r="K61" s="29">
        <f t="shared" si="7"/>
        <v>0</v>
      </c>
    </row>
    <row r="62" spans="1:11" ht="20.100000000000001" customHeight="1" x14ac:dyDescent="0.25">
      <c r="A62" s="29">
        <f>IF('Tax Calculator'!A62="","",'Tax Calculator'!A62)</f>
        <v>57</v>
      </c>
      <c r="B62" s="35" t="str">
        <f>IF('Tax Calculator'!B62="","",'Tax Calculator'!B62)</f>
        <v>B</v>
      </c>
      <c r="C62" s="29">
        <f t="shared" si="0"/>
        <v>-50000</v>
      </c>
      <c r="D62" s="29">
        <f t="shared" si="1"/>
        <v>0</v>
      </c>
      <c r="E62" s="29">
        <f t="shared" si="2"/>
        <v>0</v>
      </c>
      <c r="F62" s="29">
        <f t="shared" si="3"/>
        <v>0</v>
      </c>
      <c r="G62" s="29">
        <f t="shared" si="4"/>
        <v>0</v>
      </c>
      <c r="H62" s="29">
        <f t="shared" si="5"/>
        <v>0</v>
      </c>
      <c r="I62" s="17"/>
      <c r="J62" s="29">
        <f t="shared" si="6"/>
        <v>0</v>
      </c>
      <c r="K62" s="29">
        <f t="shared" si="7"/>
        <v>0</v>
      </c>
    </row>
    <row r="63" spans="1:11" ht="20.100000000000001" customHeight="1" x14ac:dyDescent="0.25">
      <c r="A63" s="29">
        <f>IF('Tax Calculator'!A63="","",'Tax Calculator'!A63)</f>
        <v>58</v>
      </c>
      <c r="B63" s="35" t="str">
        <f>IF('Tax Calculator'!B63="","",'Tax Calculator'!B63)</f>
        <v>C</v>
      </c>
      <c r="C63" s="29">
        <f t="shared" si="0"/>
        <v>-50000</v>
      </c>
      <c r="D63" s="29">
        <f t="shared" si="1"/>
        <v>0</v>
      </c>
      <c r="E63" s="29">
        <f t="shared" si="2"/>
        <v>0</v>
      </c>
      <c r="F63" s="29">
        <f t="shared" si="3"/>
        <v>0</v>
      </c>
      <c r="G63" s="29">
        <f t="shared" si="4"/>
        <v>0</v>
      </c>
      <c r="H63" s="29">
        <f t="shared" si="5"/>
        <v>0</v>
      </c>
      <c r="I63" s="17"/>
      <c r="J63" s="29">
        <f t="shared" si="6"/>
        <v>0</v>
      </c>
      <c r="K63" s="29">
        <f t="shared" si="7"/>
        <v>0</v>
      </c>
    </row>
    <row r="64" spans="1:11" ht="20.100000000000001" customHeight="1" x14ac:dyDescent="0.25">
      <c r="A64" s="29">
        <f>IF('Tax Calculator'!A64="","",'Tax Calculator'!A64)</f>
        <v>59</v>
      </c>
      <c r="B64" s="35" t="str">
        <f>IF('Tax Calculator'!B64="","",'Tax Calculator'!B64)</f>
        <v>D</v>
      </c>
      <c r="C64" s="29">
        <f t="shared" si="0"/>
        <v>-50000</v>
      </c>
      <c r="D64" s="29">
        <f t="shared" si="1"/>
        <v>0</v>
      </c>
      <c r="E64" s="29">
        <f t="shared" si="2"/>
        <v>0</v>
      </c>
      <c r="F64" s="29">
        <f t="shared" si="3"/>
        <v>0</v>
      </c>
      <c r="G64" s="29">
        <f t="shared" si="4"/>
        <v>0</v>
      </c>
      <c r="H64" s="29">
        <f t="shared" si="5"/>
        <v>0</v>
      </c>
      <c r="I64" s="17"/>
      <c r="J64" s="29">
        <f t="shared" si="6"/>
        <v>0</v>
      </c>
      <c r="K64" s="29">
        <f t="shared" si="7"/>
        <v>0</v>
      </c>
    </row>
    <row r="65" spans="1:11" ht="20.100000000000001" customHeight="1" x14ac:dyDescent="0.25">
      <c r="A65" s="29">
        <f>IF('Tax Calculator'!A65="","",'Tax Calculator'!A65)</f>
        <v>60</v>
      </c>
      <c r="B65" s="35" t="str">
        <f>IF('Tax Calculator'!B65="","",'Tax Calculator'!B65)</f>
        <v>E</v>
      </c>
      <c r="C65" s="29">
        <f t="shared" si="0"/>
        <v>-50000</v>
      </c>
      <c r="D65" s="29">
        <f t="shared" si="1"/>
        <v>0</v>
      </c>
      <c r="E65" s="29">
        <f t="shared" si="2"/>
        <v>0</v>
      </c>
      <c r="F65" s="29">
        <f t="shared" si="3"/>
        <v>0</v>
      </c>
      <c r="G65" s="29">
        <f t="shared" si="4"/>
        <v>0</v>
      </c>
      <c r="H65" s="29">
        <f t="shared" si="5"/>
        <v>0</v>
      </c>
      <c r="I65" s="17"/>
      <c r="J65" s="29">
        <f t="shared" si="6"/>
        <v>0</v>
      </c>
      <c r="K65" s="29">
        <f t="shared" si="7"/>
        <v>0</v>
      </c>
    </row>
    <row r="66" spans="1:11" ht="20.100000000000001" customHeight="1" x14ac:dyDescent="0.25">
      <c r="A66" s="29">
        <f>IF('Tax Calculator'!A66="","",'Tax Calculator'!A66)</f>
        <v>61</v>
      </c>
      <c r="B66" s="35" t="str">
        <f>IF('Tax Calculator'!B66="","",'Tax Calculator'!B66)</f>
        <v>F</v>
      </c>
      <c r="C66" s="29">
        <f t="shared" si="0"/>
        <v>-50000</v>
      </c>
      <c r="D66" s="29">
        <f t="shared" si="1"/>
        <v>0</v>
      </c>
      <c r="E66" s="29">
        <f t="shared" si="2"/>
        <v>0</v>
      </c>
      <c r="F66" s="29">
        <f t="shared" si="3"/>
        <v>0</v>
      </c>
      <c r="G66" s="29">
        <f t="shared" si="4"/>
        <v>0</v>
      </c>
      <c r="H66" s="29">
        <f t="shared" si="5"/>
        <v>0</v>
      </c>
      <c r="I66" s="17"/>
      <c r="J66" s="29">
        <f t="shared" si="6"/>
        <v>0</v>
      </c>
      <c r="K66" s="29">
        <f t="shared" si="7"/>
        <v>0</v>
      </c>
    </row>
    <row r="67" spans="1:11" ht="20.100000000000001" customHeight="1" x14ac:dyDescent="0.25">
      <c r="A67" s="29">
        <f>IF('Tax Calculator'!A67="","",'Tax Calculator'!A67)</f>
        <v>62</v>
      </c>
      <c r="B67" s="35" t="str">
        <f>IF('Tax Calculator'!B67="","",'Tax Calculator'!B67)</f>
        <v>G</v>
      </c>
      <c r="C67" s="29">
        <f t="shared" si="0"/>
        <v>-50000</v>
      </c>
      <c r="D67" s="29">
        <f t="shared" si="1"/>
        <v>0</v>
      </c>
      <c r="E67" s="29">
        <f t="shared" si="2"/>
        <v>0</v>
      </c>
      <c r="F67" s="29">
        <f t="shared" si="3"/>
        <v>0</v>
      </c>
      <c r="G67" s="29">
        <f t="shared" si="4"/>
        <v>0</v>
      </c>
      <c r="H67" s="29">
        <f t="shared" si="5"/>
        <v>0</v>
      </c>
      <c r="I67" s="17"/>
      <c r="J67" s="29">
        <f t="shared" si="6"/>
        <v>0</v>
      </c>
      <c r="K67" s="29">
        <f t="shared" si="7"/>
        <v>0</v>
      </c>
    </row>
    <row r="68" spans="1:11" ht="20.100000000000001" customHeight="1" x14ac:dyDescent="0.25">
      <c r="A68" s="29">
        <f>IF('Tax Calculator'!A68="","",'Tax Calculator'!A68)</f>
        <v>63</v>
      </c>
      <c r="B68" s="35" t="str">
        <f>IF('Tax Calculator'!B68="","",'Tax Calculator'!B68)</f>
        <v>H</v>
      </c>
      <c r="C68" s="29">
        <f t="shared" si="0"/>
        <v>-50000</v>
      </c>
      <c r="D68" s="29">
        <f t="shared" si="1"/>
        <v>0</v>
      </c>
      <c r="E68" s="29">
        <f t="shared" si="2"/>
        <v>0</v>
      </c>
      <c r="F68" s="29">
        <f t="shared" si="3"/>
        <v>0</v>
      </c>
      <c r="G68" s="29">
        <f t="shared" si="4"/>
        <v>0</v>
      </c>
      <c r="H68" s="29">
        <f t="shared" si="5"/>
        <v>0</v>
      </c>
      <c r="I68" s="17"/>
      <c r="J68" s="29">
        <f t="shared" si="6"/>
        <v>0</v>
      </c>
      <c r="K68" s="29">
        <f t="shared" si="7"/>
        <v>0</v>
      </c>
    </row>
    <row r="69" spans="1:11" ht="20.100000000000001" customHeight="1" x14ac:dyDescent="0.25">
      <c r="A69" s="29">
        <f>IF('Tax Calculator'!A69="","",'Tax Calculator'!A69)</f>
        <v>64</v>
      </c>
      <c r="B69" s="35" t="str">
        <f>IF('Tax Calculator'!B69="","",'Tax Calculator'!B69)</f>
        <v>I</v>
      </c>
      <c r="C69" s="29">
        <f t="shared" si="0"/>
        <v>-50000</v>
      </c>
      <c r="D69" s="29">
        <f t="shared" si="1"/>
        <v>0</v>
      </c>
      <c r="E69" s="29">
        <f t="shared" si="2"/>
        <v>0</v>
      </c>
      <c r="F69" s="29">
        <f t="shared" si="3"/>
        <v>0</v>
      </c>
      <c r="G69" s="29">
        <f t="shared" si="4"/>
        <v>0</v>
      </c>
      <c r="H69" s="29">
        <f t="shared" si="5"/>
        <v>0</v>
      </c>
      <c r="I69" s="17"/>
      <c r="J69" s="29">
        <f t="shared" si="6"/>
        <v>0</v>
      </c>
      <c r="K69" s="29">
        <f t="shared" si="7"/>
        <v>0</v>
      </c>
    </row>
    <row r="70" spans="1:11" ht="20.100000000000001" customHeight="1" x14ac:dyDescent="0.25">
      <c r="A70" s="29">
        <f>IF('Tax Calculator'!A70="","",'Tax Calculator'!A70)</f>
        <v>65</v>
      </c>
      <c r="B70" s="35" t="str">
        <f>IF('Tax Calculator'!B70="","",'Tax Calculator'!B70)</f>
        <v>J</v>
      </c>
      <c r="C70" s="29">
        <f t="shared" ref="C70:C133" si="8">IFERROR(VLOOKUP(B70,Tax_Data,12,0),"NoData")</f>
        <v>-50000</v>
      </c>
      <c r="D70" s="29">
        <f t="shared" ref="D70:D133" si="9">IFERROR(VLOOKUP(B70,Tax_Data,22,0),"NoData")</f>
        <v>0</v>
      </c>
      <c r="E70" s="29">
        <f t="shared" ref="E70:E133" si="10">IFERROR(VLOOKUP(B70,Tax_Data,19,0),"NoData")</f>
        <v>0</v>
      </c>
      <c r="F70" s="29">
        <f t="shared" ref="F70:F133" si="11">IFERROR(VLOOKUP(B70,Tax_Data,33,0),"NoData")</f>
        <v>0</v>
      </c>
      <c r="G70" s="29">
        <f t="shared" si="4"/>
        <v>0</v>
      </c>
      <c r="H70" s="29">
        <f t="shared" si="5"/>
        <v>0</v>
      </c>
      <c r="I70" s="17"/>
      <c r="J70" s="29">
        <f t="shared" si="6"/>
        <v>0</v>
      </c>
      <c r="K70" s="29">
        <f t="shared" si="7"/>
        <v>0</v>
      </c>
    </row>
    <row r="71" spans="1:11" ht="20.100000000000001" customHeight="1" x14ac:dyDescent="0.25">
      <c r="A71" s="29">
        <f>IF('Tax Calculator'!A71="","",'Tax Calculator'!A71)</f>
        <v>66</v>
      </c>
      <c r="B71" s="35" t="str">
        <f>IF('Tax Calculator'!B71="","",'Tax Calculator'!B71)</f>
        <v>K</v>
      </c>
      <c r="C71" s="29">
        <f t="shared" si="8"/>
        <v>-50000</v>
      </c>
      <c r="D71" s="29">
        <f t="shared" si="9"/>
        <v>0</v>
      </c>
      <c r="E71" s="29">
        <f t="shared" si="10"/>
        <v>0</v>
      </c>
      <c r="F71" s="29">
        <f t="shared" si="11"/>
        <v>0</v>
      </c>
      <c r="G71" s="29">
        <f t="shared" ref="G71:G134" si="12">ROUNDUP(E71/10,-2)</f>
        <v>0</v>
      </c>
      <c r="H71" s="29">
        <f t="shared" ref="H71:H134" si="13">ROUNDUP(F71/10,-2)</f>
        <v>0</v>
      </c>
      <c r="I71" s="17"/>
      <c r="J71" s="29">
        <f t="shared" ref="J71:J134" si="14">E71-I71</f>
        <v>0</v>
      </c>
      <c r="K71" s="29">
        <f t="shared" ref="K71:K134" si="15">F71-I71</f>
        <v>0</v>
      </c>
    </row>
    <row r="72" spans="1:11" ht="20.100000000000001" customHeight="1" x14ac:dyDescent="0.25">
      <c r="A72" s="29">
        <f>IF('Tax Calculator'!A72="","",'Tax Calculator'!A72)</f>
        <v>67</v>
      </c>
      <c r="B72" s="35" t="str">
        <f>IF('Tax Calculator'!B72="","",'Tax Calculator'!B72)</f>
        <v>L</v>
      </c>
      <c r="C72" s="29">
        <f t="shared" si="8"/>
        <v>-50000</v>
      </c>
      <c r="D72" s="29">
        <f t="shared" si="9"/>
        <v>0</v>
      </c>
      <c r="E72" s="29">
        <f t="shared" si="10"/>
        <v>0</v>
      </c>
      <c r="F72" s="29">
        <f t="shared" si="11"/>
        <v>0</v>
      </c>
      <c r="G72" s="29">
        <f t="shared" si="12"/>
        <v>0</v>
      </c>
      <c r="H72" s="29">
        <f t="shared" si="13"/>
        <v>0</v>
      </c>
      <c r="I72" s="17"/>
      <c r="J72" s="29">
        <f t="shared" si="14"/>
        <v>0</v>
      </c>
      <c r="K72" s="29">
        <f t="shared" si="15"/>
        <v>0</v>
      </c>
    </row>
    <row r="73" spans="1:11" ht="20.100000000000001" customHeight="1" x14ac:dyDescent="0.25">
      <c r="A73" s="29">
        <f>IF('Tax Calculator'!A73="","",'Tax Calculator'!A73)</f>
        <v>68</v>
      </c>
      <c r="B73" s="35" t="str">
        <f>IF('Tax Calculator'!B73="","",'Tax Calculator'!B73)</f>
        <v>M</v>
      </c>
      <c r="C73" s="29">
        <f t="shared" si="8"/>
        <v>-50000</v>
      </c>
      <c r="D73" s="29">
        <f t="shared" si="9"/>
        <v>0</v>
      </c>
      <c r="E73" s="29">
        <f t="shared" si="10"/>
        <v>0</v>
      </c>
      <c r="F73" s="29">
        <f t="shared" si="11"/>
        <v>0</v>
      </c>
      <c r="G73" s="29">
        <f t="shared" si="12"/>
        <v>0</v>
      </c>
      <c r="H73" s="29">
        <f t="shared" si="13"/>
        <v>0</v>
      </c>
      <c r="I73" s="17"/>
      <c r="J73" s="29">
        <f t="shared" si="14"/>
        <v>0</v>
      </c>
      <c r="K73" s="29">
        <f t="shared" si="15"/>
        <v>0</v>
      </c>
    </row>
    <row r="74" spans="1:11" ht="20.100000000000001" customHeight="1" x14ac:dyDescent="0.25">
      <c r="A74" s="29">
        <f>IF('Tax Calculator'!A74="","",'Tax Calculator'!A74)</f>
        <v>69</v>
      </c>
      <c r="B74" s="35" t="str">
        <f>IF('Tax Calculator'!B74="","",'Tax Calculator'!B74)</f>
        <v>N</v>
      </c>
      <c r="C74" s="29">
        <f t="shared" si="8"/>
        <v>-50000</v>
      </c>
      <c r="D74" s="29">
        <f t="shared" si="9"/>
        <v>0</v>
      </c>
      <c r="E74" s="29">
        <f t="shared" si="10"/>
        <v>0</v>
      </c>
      <c r="F74" s="29">
        <f t="shared" si="11"/>
        <v>0</v>
      </c>
      <c r="G74" s="29">
        <f t="shared" si="12"/>
        <v>0</v>
      </c>
      <c r="H74" s="29">
        <f t="shared" si="13"/>
        <v>0</v>
      </c>
      <c r="I74" s="17"/>
      <c r="J74" s="29">
        <f t="shared" si="14"/>
        <v>0</v>
      </c>
      <c r="K74" s="29">
        <f t="shared" si="15"/>
        <v>0</v>
      </c>
    </row>
    <row r="75" spans="1:11" ht="20.100000000000001" customHeight="1" x14ac:dyDescent="0.25">
      <c r="A75" s="29">
        <f>IF('Tax Calculator'!A75="","",'Tax Calculator'!A75)</f>
        <v>70</v>
      </c>
      <c r="B75" s="35" t="str">
        <f>IF('Tax Calculator'!B75="","",'Tax Calculator'!B75)</f>
        <v>O</v>
      </c>
      <c r="C75" s="29">
        <f t="shared" si="8"/>
        <v>-50000</v>
      </c>
      <c r="D75" s="29">
        <f t="shared" si="9"/>
        <v>0</v>
      </c>
      <c r="E75" s="29">
        <f t="shared" si="10"/>
        <v>0</v>
      </c>
      <c r="F75" s="29">
        <f t="shared" si="11"/>
        <v>0</v>
      </c>
      <c r="G75" s="29">
        <f t="shared" si="12"/>
        <v>0</v>
      </c>
      <c r="H75" s="29">
        <f t="shared" si="13"/>
        <v>0</v>
      </c>
      <c r="I75" s="17"/>
      <c r="J75" s="29">
        <f t="shared" si="14"/>
        <v>0</v>
      </c>
      <c r="K75" s="29">
        <f t="shared" si="15"/>
        <v>0</v>
      </c>
    </row>
    <row r="76" spans="1:11" ht="20.100000000000001" customHeight="1" x14ac:dyDescent="0.25">
      <c r="A76" s="29">
        <f>IF('Tax Calculator'!A76="","",'Tax Calculator'!A76)</f>
        <v>71</v>
      </c>
      <c r="B76" s="35" t="str">
        <f>IF('Tax Calculator'!B76="","",'Tax Calculator'!B76)</f>
        <v>P</v>
      </c>
      <c r="C76" s="29">
        <f t="shared" si="8"/>
        <v>-50000</v>
      </c>
      <c r="D76" s="29">
        <f t="shared" si="9"/>
        <v>0</v>
      </c>
      <c r="E76" s="29">
        <f t="shared" si="10"/>
        <v>0</v>
      </c>
      <c r="F76" s="29">
        <f t="shared" si="11"/>
        <v>0</v>
      </c>
      <c r="G76" s="29">
        <f t="shared" si="12"/>
        <v>0</v>
      </c>
      <c r="H76" s="29">
        <f t="shared" si="13"/>
        <v>0</v>
      </c>
      <c r="I76" s="17"/>
      <c r="J76" s="29">
        <f t="shared" si="14"/>
        <v>0</v>
      </c>
      <c r="K76" s="29">
        <f t="shared" si="15"/>
        <v>0</v>
      </c>
    </row>
    <row r="77" spans="1:11" ht="20.100000000000001" customHeight="1" x14ac:dyDescent="0.25">
      <c r="A77" s="29">
        <f>IF('Tax Calculator'!A77="","",'Tax Calculator'!A77)</f>
        <v>72</v>
      </c>
      <c r="B77" s="35" t="str">
        <f>IF('Tax Calculator'!B77="","",'Tax Calculator'!B77)</f>
        <v>Q</v>
      </c>
      <c r="C77" s="29">
        <f t="shared" si="8"/>
        <v>-50000</v>
      </c>
      <c r="D77" s="29">
        <f t="shared" si="9"/>
        <v>0</v>
      </c>
      <c r="E77" s="29">
        <f t="shared" si="10"/>
        <v>0</v>
      </c>
      <c r="F77" s="29">
        <f t="shared" si="11"/>
        <v>0</v>
      </c>
      <c r="G77" s="29">
        <f t="shared" si="12"/>
        <v>0</v>
      </c>
      <c r="H77" s="29">
        <f t="shared" si="13"/>
        <v>0</v>
      </c>
      <c r="I77" s="17"/>
      <c r="J77" s="29">
        <f t="shared" si="14"/>
        <v>0</v>
      </c>
      <c r="K77" s="29">
        <f t="shared" si="15"/>
        <v>0</v>
      </c>
    </row>
    <row r="78" spans="1:11" ht="20.100000000000001" customHeight="1" x14ac:dyDescent="0.25">
      <c r="A78" s="29">
        <f>IF('Tax Calculator'!A78="","",'Tax Calculator'!A78)</f>
        <v>73</v>
      </c>
      <c r="B78" s="35" t="str">
        <f>IF('Tax Calculator'!B78="","",'Tax Calculator'!B78)</f>
        <v>R</v>
      </c>
      <c r="C78" s="29">
        <f t="shared" si="8"/>
        <v>-50000</v>
      </c>
      <c r="D78" s="29">
        <f t="shared" si="9"/>
        <v>0</v>
      </c>
      <c r="E78" s="29">
        <f t="shared" si="10"/>
        <v>0</v>
      </c>
      <c r="F78" s="29">
        <f t="shared" si="11"/>
        <v>0</v>
      </c>
      <c r="G78" s="29">
        <f t="shared" si="12"/>
        <v>0</v>
      </c>
      <c r="H78" s="29">
        <f t="shared" si="13"/>
        <v>0</v>
      </c>
      <c r="I78" s="17"/>
      <c r="J78" s="29">
        <f t="shared" si="14"/>
        <v>0</v>
      </c>
      <c r="K78" s="29">
        <f t="shared" si="15"/>
        <v>0</v>
      </c>
    </row>
    <row r="79" spans="1:11" ht="20.100000000000001" customHeight="1" x14ac:dyDescent="0.25">
      <c r="A79" s="29">
        <f>IF('Tax Calculator'!A79="","",'Tax Calculator'!A79)</f>
        <v>74</v>
      </c>
      <c r="B79" s="35" t="str">
        <f>IF('Tax Calculator'!B79="","",'Tax Calculator'!B79)</f>
        <v>S</v>
      </c>
      <c r="C79" s="29">
        <f t="shared" si="8"/>
        <v>-50000</v>
      </c>
      <c r="D79" s="29">
        <f t="shared" si="9"/>
        <v>0</v>
      </c>
      <c r="E79" s="29">
        <f t="shared" si="10"/>
        <v>0</v>
      </c>
      <c r="F79" s="29">
        <f t="shared" si="11"/>
        <v>0</v>
      </c>
      <c r="G79" s="29">
        <f t="shared" si="12"/>
        <v>0</v>
      </c>
      <c r="H79" s="29">
        <f t="shared" si="13"/>
        <v>0</v>
      </c>
      <c r="I79" s="17"/>
      <c r="J79" s="29">
        <f t="shared" si="14"/>
        <v>0</v>
      </c>
      <c r="K79" s="29">
        <f t="shared" si="15"/>
        <v>0</v>
      </c>
    </row>
    <row r="80" spans="1:11" ht="20.100000000000001" customHeight="1" x14ac:dyDescent="0.25">
      <c r="A80" s="29">
        <f>IF('Tax Calculator'!A80="","",'Tax Calculator'!A80)</f>
        <v>75</v>
      </c>
      <c r="B80" s="35" t="str">
        <f>IF('Tax Calculator'!B80="","",'Tax Calculator'!B80)</f>
        <v>T</v>
      </c>
      <c r="C80" s="29">
        <f t="shared" si="8"/>
        <v>-50000</v>
      </c>
      <c r="D80" s="29">
        <f t="shared" si="9"/>
        <v>0</v>
      </c>
      <c r="E80" s="29">
        <f t="shared" si="10"/>
        <v>0</v>
      </c>
      <c r="F80" s="29">
        <f t="shared" si="11"/>
        <v>0</v>
      </c>
      <c r="G80" s="29">
        <f t="shared" si="12"/>
        <v>0</v>
      </c>
      <c r="H80" s="29">
        <f t="shared" si="13"/>
        <v>0</v>
      </c>
      <c r="I80" s="17"/>
      <c r="J80" s="29">
        <f t="shared" si="14"/>
        <v>0</v>
      </c>
      <c r="K80" s="29">
        <f t="shared" si="15"/>
        <v>0</v>
      </c>
    </row>
    <row r="81" spans="1:11" ht="20.100000000000001" customHeight="1" x14ac:dyDescent="0.25">
      <c r="A81" s="29">
        <f>IF('Tax Calculator'!A81="","",'Tax Calculator'!A81)</f>
        <v>76</v>
      </c>
      <c r="B81" s="35" t="str">
        <f>IF('Tax Calculator'!B81="","",'Tax Calculator'!B81)</f>
        <v>U</v>
      </c>
      <c r="C81" s="29">
        <f t="shared" si="8"/>
        <v>-50000</v>
      </c>
      <c r="D81" s="29">
        <f t="shared" si="9"/>
        <v>0</v>
      </c>
      <c r="E81" s="29">
        <f t="shared" si="10"/>
        <v>0</v>
      </c>
      <c r="F81" s="29">
        <f t="shared" si="11"/>
        <v>0</v>
      </c>
      <c r="G81" s="29">
        <f t="shared" si="12"/>
        <v>0</v>
      </c>
      <c r="H81" s="29">
        <f t="shared" si="13"/>
        <v>0</v>
      </c>
      <c r="I81" s="17"/>
      <c r="J81" s="29">
        <f t="shared" si="14"/>
        <v>0</v>
      </c>
      <c r="K81" s="29">
        <f t="shared" si="15"/>
        <v>0</v>
      </c>
    </row>
    <row r="82" spans="1:11" ht="20.100000000000001" customHeight="1" x14ac:dyDescent="0.25">
      <c r="A82" s="29">
        <f>IF('Tax Calculator'!A82="","",'Tax Calculator'!A82)</f>
        <v>77</v>
      </c>
      <c r="B82" s="35" t="str">
        <f>IF('Tax Calculator'!B82="","",'Tax Calculator'!B82)</f>
        <v>V</v>
      </c>
      <c r="C82" s="29">
        <f t="shared" si="8"/>
        <v>-50000</v>
      </c>
      <c r="D82" s="29">
        <f t="shared" si="9"/>
        <v>0</v>
      </c>
      <c r="E82" s="29">
        <f t="shared" si="10"/>
        <v>0</v>
      </c>
      <c r="F82" s="29">
        <f t="shared" si="11"/>
        <v>0</v>
      </c>
      <c r="G82" s="29">
        <f t="shared" si="12"/>
        <v>0</v>
      </c>
      <c r="H82" s="29">
        <f t="shared" si="13"/>
        <v>0</v>
      </c>
      <c r="I82" s="17"/>
      <c r="J82" s="29">
        <f t="shared" si="14"/>
        <v>0</v>
      </c>
      <c r="K82" s="29">
        <f t="shared" si="15"/>
        <v>0</v>
      </c>
    </row>
    <row r="83" spans="1:11" ht="20.100000000000001" customHeight="1" x14ac:dyDescent="0.25">
      <c r="A83" s="29">
        <f>IF('Tax Calculator'!A83="","",'Tax Calculator'!A83)</f>
        <v>78</v>
      </c>
      <c r="B83" s="35" t="str">
        <f>IF('Tax Calculator'!B83="","",'Tax Calculator'!B83)</f>
        <v>W</v>
      </c>
      <c r="C83" s="29">
        <f t="shared" si="8"/>
        <v>-50000</v>
      </c>
      <c r="D83" s="29">
        <f t="shared" si="9"/>
        <v>0</v>
      </c>
      <c r="E83" s="29">
        <f t="shared" si="10"/>
        <v>0</v>
      </c>
      <c r="F83" s="29">
        <f t="shared" si="11"/>
        <v>0</v>
      </c>
      <c r="G83" s="29">
        <f t="shared" si="12"/>
        <v>0</v>
      </c>
      <c r="H83" s="29">
        <f t="shared" si="13"/>
        <v>0</v>
      </c>
      <c r="I83" s="17"/>
      <c r="J83" s="29">
        <f t="shared" si="14"/>
        <v>0</v>
      </c>
      <c r="K83" s="29">
        <f t="shared" si="15"/>
        <v>0</v>
      </c>
    </row>
    <row r="84" spans="1:11" ht="20.100000000000001" customHeight="1" x14ac:dyDescent="0.25">
      <c r="A84" s="29">
        <f>IF('Tax Calculator'!A84="","",'Tax Calculator'!A84)</f>
        <v>79</v>
      </c>
      <c r="B84" s="35" t="str">
        <f>IF('Tax Calculator'!B84="","",'Tax Calculator'!B84)</f>
        <v>X</v>
      </c>
      <c r="C84" s="29">
        <f t="shared" si="8"/>
        <v>-50000</v>
      </c>
      <c r="D84" s="29">
        <f t="shared" si="9"/>
        <v>0</v>
      </c>
      <c r="E84" s="29">
        <f t="shared" si="10"/>
        <v>0</v>
      </c>
      <c r="F84" s="29">
        <f t="shared" si="11"/>
        <v>0</v>
      </c>
      <c r="G84" s="29">
        <f t="shared" si="12"/>
        <v>0</v>
      </c>
      <c r="H84" s="29">
        <f t="shared" si="13"/>
        <v>0</v>
      </c>
      <c r="I84" s="17"/>
      <c r="J84" s="29">
        <f t="shared" si="14"/>
        <v>0</v>
      </c>
      <c r="K84" s="29">
        <f t="shared" si="15"/>
        <v>0</v>
      </c>
    </row>
    <row r="85" spans="1:11" ht="20.100000000000001" customHeight="1" x14ac:dyDescent="0.25">
      <c r="A85" s="29">
        <f>IF('Tax Calculator'!A85="","",'Tax Calculator'!A85)</f>
        <v>80</v>
      </c>
      <c r="B85" s="35" t="str">
        <f>IF('Tax Calculator'!B85="","",'Tax Calculator'!B85)</f>
        <v>Y</v>
      </c>
      <c r="C85" s="29">
        <f t="shared" si="8"/>
        <v>-50000</v>
      </c>
      <c r="D85" s="29">
        <f t="shared" si="9"/>
        <v>0</v>
      </c>
      <c r="E85" s="29">
        <f t="shared" si="10"/>
        <v>0</v>
      </c>
      <c r="F85" s="29">
        <f t="shared" si="11"/>
        <v>0</v>
      </c>
      <c r="G85" s="29">
        <f t="shared" si="12"/>
        <v>0</v>
      </c>
      <c r="H85" s="29">
        <f t="shared" si="13"/>
        <v>0</v>
      </c>
      <c r="I85" s="17"/>
      <c r="J85" s="29">
        <f t="shared" si="14"/>
        <v>0</v>
      </c>
      <c r="K85" s="29">
        <f t="shared" si="15"/>
        <v>0</v>
      </c>
    </row>
    <row r="86" spans="1:11" ht="20.100000000000001" customHeight="1" x14ac:dyDescent="0.25">
      <c r="A86" s="29">
        <f>IF('Tax Calculator'!A86="","",'Tax Calculator'!A86)</f>
        <v>81</v>
      </c>
      <c r="B86" s="35" t="str">
        <f>IF('Tax Calculator'!B86="","",'Tax Calculator'!B86)</f>
        <v>Z</v>
      </c>
      <c r="C86" s="29">
        <f t="shared" si="8"/>
        <v>-50000</v>
      </c>
      <c r="D86" s="29">
        <f t="shared" si="9"/>
        <v>0</v>
      </c>
      <c r="E86" s="29">
        <f t="shared" si="10"/>
        <v>0</v>
      </c>
      <c r="F86" s="29">
        <f t="shared" si="11"/>
        <v>0</v>
      </c>
      <c r="G86" s="29">
        <f t="shared" si="12"/>
        <v>0</v>
      </c>
      <c r="H86" s="29">
        <f t="shared" si="13"/>
        <v>0</v>
      </c>
      <c r="I86" s="17"/>
      <c r="J86" s="29">
        <f t="shared" si="14"/>
        <v>0</v>
      </c>
      <c r="K86" s="29">
        <f t="shared" si="15"/>
        <v>0</v>
      </c>
    </row>
    <row r="87" spans="1:11" ht="20.100000000000001" customHeight="1" x14ac:dyDescent="0.25">
      <c r="A87" s="29">
        <f>IF('Tax Calculator'!A87="","",'Tax Calculator'!A87)</f>
        <v>82</v>
      </c>
      <c r="B87" s="35" t="str">
        <f>IF('Tax Calculator'!B87="","",'Tax Calculator'!B87)</f>
        <v>A</v>
      </c>
      <c r="C87" s="29">
        <f t="shared" si="8"/>
        <v>-50000</v>
      </c>
      <c r="D87" s="29">
        <f t="shared" si="9"/>
        <v>0</v>
      </c>
      <c r="E87" s="29">
        <f t="shared" si="10"/>
        <v>0</v>
      </c>
      <c r="F87" s="29">
        <f t="shared" si="11"/>
        <v>0</v>
      </c>
      <c r="G87" s="29">
        <f t="shared" si="12"/>
        <v>0</v>
      </c>
      <c r="H87" s="29">
        <f t="shared" si="13"/>
        <v>0</v>
      </c>
      <c r="I87" s="17"/>
      <c r="J87" s="29">
        <f t="shared" si="14"/>
        <v>0</v>
      </c>
      <c r="K87" s="29">
        <f t="shared" si="15"/>
        <v>0</v>
      </c>
    </row>
    <row r="88" spans="1:11" ht="20.100000000000001" customHeight="1" x14ac:dyDescent="0.25">
      <c r="A88" s="29">
        <f>IF('Tax Calculator'!A88="","",'Tax Calculator'!A88)</f>
        <v>83</v>
      </c>
      <c r="B88" s="35" t="str">
        <f>IF('Tax Calculator'!B88="","",'Tax Calculator'!B88)</f>
        <v>B</v>
      </c>
      <c r="C88" s="29">
        <f t="shared" si="8"/>
        <v>-50000</v>
      </c>
      <c r="D88" s="29">
        <f t="shared" si="9"/>
        <v>0</v>
      </c>
      <c r="E88" s="29">
        <f t="shared" si="10"/>
        <v>0</v>
      </c>
      <c r="F88" s="29">
        <f t="shared" si="11"/>
        <v>0</v>
      </c>
      <c r="G88" s="29">
        <f t="shared" si="12"/>
        <v>0</v>
      </c>
      <c r="H88" s="29">
        <f t="shared" si="13"/>
        <v>0</v>
      </c>
      <c r="I88" s="17"/>
      <c r="J88" s="29">
        <f t="shared" si="14"/>
        <v>0</v>
      </c>
      <c r="K88" s="29">
        <f t="shared" si="15"/>
        <v>0</v>
      </c>
    </row>
    <row r="89" spans="1:11" ht="20.100000000000001" customHeight="1" x14ac:dyDescent="0.25">
      <c r="A89" s="29">
        <f>IF('Tax Calculator'!A89="","",'Tax Calculator'!A89)</f>
        <v>84</v>
      </c>
      <c r="B89" s="35" t="str">
        <f>IF('Tax Calculator'!B89="","",'Tax Calculator'!B89)</f>
        <v>C</v>
      </c>
      <c r="C89" s="29">
        <f t="shared" si="8"/>
        <v>-50000</v>
      </c>
      <c r="D89" s="29">
        <f t="shared" si="9"/>
        <v>0</v>
      </c>
      <c r="E89" s="29">
        <f t="shared" si="10"/>
        <v>0</v>
      </c>
      <c r="F89" s="29">
        <f t="shared" si="11"/>
        <v>0</v>
      </c>
      <c r="G89" s="29">
        <f t="shared" si="12"/>
        <v>0</v>
      </c>
      <c r="H89" s="29">
        <f t="shared" si="13"/>
        <v>0</v>
      </c>
      <c r="I89" s="17"/>
      <c r="J89" s="29">
        <f t="shared" si="14"/>
        <v>0</v>
      </c>
      <c r="K89" s="29">
        <f t="shared" si="15"/>
        <v>0</v>
      </c>
    </row>
    <row r="90" spans="1:11" ht="20.100000000000001" customHeight="1" x14ac:dyDescent="0.25">
      <c r="A90" s="29">
        <f>IF('Tax Calculator'!A90="","",'Tax Calculator'!A90)</f>
        <v>85</v>
      </c>
      <c r="B90" s="35" t="str">
        <f>IF('Tax Calculator'!B90="","",'Tax Calculator'!B90)</f>
        <v>D</v>
      </c>
      <c r="C90" s="29">
        <f t="shared" si="8"/>
        <v>-50000</v>
      </c>
      <c r="D90" s="29">
        <f t="shared" si="9"/>
        <v>0</v>
      </c>
      <c r="E90" s="29">
        <f t="shared" si="10"/>
        <v>0</v>
      </c>
      <c r="F90" s="29">
        <f t="shared" si="11"/>
        <v>0</v>
      </c>
      <c r="G90" s="29">
        <f t="shared" si="12"/>
        <v>0</v>
      </c>
      <c r="H90" s="29">
        <f t="shared" si="13"/>
        <v>0</v>
      </c>
      <c r="I90" s="17"/>
      <c r="J90" s="29">
        <f t="shared" si="14"/>
        <v>0</v>
      </c>
      <c r="K90" s="29">
        <f t="shared" si="15"/>
        <v>0</v>
      </c>
    </row>
    <row r="91" spans="1:11" ht="20.100000000000001" customHeight="1" x14ac:dyDescent="0.25">
      <c r="A91" s="29">
        <f>IF('Tax Calculator'!A91="","",'Tax Calculator'!A91)</f>
        <v>86</v>
      </c>
      <c r="B91" s="35" t="str">
        <f>IF('Tax Calculator'!B91="","",'Tax Calculator'!B91)</f>
        <v>E</v>
      </c>
      <c r="C91" s="29">
        <f t="shared" si="8"/>
        <v>-50000</v>
      </c>
      <c r="D91" s="29">
        <f t="shared" si="9"/>
        <v>0</v>
      </c>
      <c r="E91" s="29">
        <f t="shared" si="10"/>
        <v>0</v>
      </c>
      <c r="F91" s="29">
        <f t="shared" si="11"/>
        <v>0</v>
      </c>
      <c r="G91" s="29">
        <f t="shared" si="12"/>
        <v>0</v>
      </c>
      <c r="H91" s="29">
        <f t="shared" si="13"/>
        <v>0</v>
      </c>
      <c r="I91" s="17"/>
      <c r="J91" s="29">
        <f t="shared" si="14"/>
        <v>0</v>
      </c>
      <c r="K91" s="29">
        <f t="shared" si="15"/>
        <v>0</v>
      </c>
    </row>
    <row r="92" spans="1:11" ht="20.100000000000001" customHeight="1" x14ac:dyDescent="0.25">
      <c r="A92" s="29">
        <f>IF('Tax Calculator'!A92="","",'Tax Calculator'!A92)</f>
        <v>87</v>
      </c>
      <c r="B92" s="35" t="str">
        <f>IF('Tax Calculator'!B92="","",'Tax Calculator'!B92)</f>
        <v>F</v>
      </c>
      <c r="C92" s="29">
        <f t="shared" si="8"/>
        <v>-50000</v>
      </c>
      <c r="D92" s="29">
        <f t="shared" si="9"/>
        <v>0</v>
      </c>
      <c r="E92" s="29">
        <f t="shared" si="10"/>
        <v>0</v>
      </c>
      <c r="F92" s="29">
        <f t="shared" si="11"/>
        <v>0</v>
      </c>
      <c r="G92" s="29">
        <f t="shared" si="12"/>
        <v>0</v>
      </c>
      <c r="H92" s="29">
        <f t="shared" si="13"/>
        <v>0</v>
      </c>
      <c r="I92" s="17"/>
      <c r="J92" s="29">
        <f t="shared" si="14"/>
        <v>0</v>
      </c>
      <c r="K92" s="29">
        <f t="shared" si="15"/>
        <v>0</v>
      </c>
    </row>
    <row r="93" spans="1:11" ht="20.100000000000001" customHeight="1" x14ac:dyDescent="0.25">
      <c r="A93" s="29">
        <f>IF('Tax Calculator'!A93="","",'Tax Calculator'!A93)</f>
        <v>88</v>
      </c>
      <c r="B93" s="35" t="str">
        <f>IF('Tax Calculator'!B93="","",'Tax Calculator'!B93)</f>
        <v>G</v>
      </c>
      <c r="C93" s="29">
        <f t="shared" si="8"/>
        <v>-50000</v>
      </c>
      <c r="D93" s="29">
        <f t="shared" si="9"/>
        <v>0</v>
      </c>
      <c r="E93" s="29">
        <f t="shared" si="10"/>
        <v>0</v>
      </c>
      <c r="F93" s="29">
        <f t="shared" si="11"/>
        <v>0</v>
      </c>
      <c r="G93" s="29">
        <f t="shared" si="12"/>
        <v>0</v>
      </c>
      <c r="H93" s="29">
        <f t="shared" si="13"/>
        <v>0</v>
      </c>
      <c r="I93" s="17"/>
      <c r="J93" s="29">
        <f t="shared" si="14"/>
        <v>0</v>
      </c>
      <c r="K93" s="29">
        <f t="shared" si="15"/>
        <v>0</v>
      </c>
    </row>
    <row r="94" spans="1:11" ht="20.100000000000001" customHeight="1" x14ac:dyDescent="0.25">
      <c r="A94" s="29">
        <f>IF('Tax Calculator'!A94="","",'Tax Calculator'!A94)</f>
        <v>89</v>
      </c>
      <c r="B94" s="35" t="str">
        <f>IF('Tax Calculator'!B94="","",'Tax Calculator'!B94)</f>
        <v>H</v>
      </c>
      <c r="C94" s="29">
        <f t="shared" si="8"/>
        <v>-50000</v>
      </c>
      <c r="D94" s="29">
        <f t="shared" si="9"/>
        <v>0</v>
      </c>
      <c r="E94" s="29">
        <f t="shared" si="10"/>
        <v>0</v>
      </c>
      <c r="F94" s="29">
        <f t="shared" si="11"/>
        <v>0</v>
      </c>
      <c r="G94" s="29">
        <f t="shared" si="12"/>
        <v>0</v>
      </c>
      <c r="H94" s="29">
        <f t="shared" si="13"/>
        <v>0</v>
      </c>
      <c r="I94" s="17"/>
      <c r="J94" s="29">
        <f t="shared" si="14"/>
        <v>0</v>
      </c>
      <c r="K94" s="29">
        <f t="shared" si="15"/>
        <v>0</v>
      </c>
    </row>
    <row r="95" spans="1:11" ht="20.100000000000001" customHeight="1" x14ac:dyDescent="0.25">
      <c r="A95" s="29">
        <f>IF('Tax Calculator'!A95="","",'Tax Calculator'!A95)</f>
        <v>90</v>
      </c>
      <c r="B95" s="35" t="str">
        <f>IF('Tax Calculator'!B95="","",'Tax Calculator'!B95)</f>
        <v>I</v>
      </c>
      <c r="C95" s="29">
        <f t="shared" si="8"/>
        <v>-50000</v>
      </c>
      <c r="D95" s="29">
        <f t="shared" si="9"/>
        <v>0</v>
      </c>
      <c r="E95" s="29">
        <f t="shared" si="10"/>
        <v>0</v>
      </c>
      <c r="F95" s="29">
        <f t="shared" si="11"/>
        <v>0</v>
      </c>
      <c r="G95" s="29">
        <f t="shared" si="12"/>
        <v>0</v>
      </c>
      <c r="H95" s="29">
        <f t="shared" si="13"/>
        <v>0</v>
      </c>
      <c r="I95" s="17"/>
      <c r="J95" s="29">
        <f t="shared" si="14"/>
        <v>0</v>
      </c>
      <c r="K95" s="29">
        <f t="shared" si="15"/>
        <v>0</v>
      </c>
    </row>
    <row r="96" spans="1:11" ht="20.100000000000001" customHeight="1" x14ac:dyDescent="0.25">
      <c r="A96" s="29">
        <f>IF('Tax Calculator'!A96="","",'Tax Calculator'!A96)</f>
        <v>91</v>
      </c>
      <c r="B96" s="35" t="str">
        <f>IF('Tax Calculator'!B96="","",'Tax Calculator'!B96)</f>
        <v>J</v>
      </c>
      <c r="C96" s="29">
        <f t="shared" si="8"/>
        <v>-50000</v>
      </c>
      <c r="D96" s="29">
        <f t="shared" si="9"/>
        <v>0</v>
      </c>
      <c r="E96" s="29">
        <f t="shared" si="10"/>
        <v>0</v>
      </c>
      <c r="F96" s="29">
        <f t="shared" si="11"/>
        <v>0</v>
      </c>
      <c r="G96" s="29">
        <f t="shared" si="12"/>
        <v>0</v>
      </c>
      <c r="H96" s="29">
        <f t="shared" si="13"/>
        <v>0</v>
      </c>
      <c r="I96" s="17"/>
      <c r="J96" s="29">
        <f t="shared" si="14"/>
        <v>0</v>
      </c>
      <c r="K96" s="29">
        <f t="shared" si="15"/>
        <v>0</v>
      </c>
    </row>
    <row r="97" spans="1:11" ht="20.100000000000001" customHeight="1" x14ac:dyDescent="0.25">
      <c r="A97" s="29">
        <f>IF('Tax Calculator'!A97="","",'Tax Calculator'!A97)</f>
        <v>92</v>
      </c>
      <c r="B97" s="35" t="str">
        <f>IF('Tax Calculator'!B97="","",'Tax Calculator'!B97)</f>
        <v>K</v>
      </c>
      <c r="C97" s="29">
        <f t="shared" si="8"/>
        <v>-50000</v>
      </c>
      <c r="D97" s="29">
        <f t="shared" si="9"/>
        <v>0</v>
      </c>
      <c r="E97" s="29">
        <f t="shared" si="10"/>
        <v>0</v>
      </c>
      <c r="F97" s="29">
        <f t="shared" si="11"/>
        <v>0</v>
      </c>
      <c r="G97" s="29">
        <f t="shared" si="12"/>
        <v>0</v>
      </c>
      <c r="H97" s="29">
        <f t="shared" si="13"/>
        <v>0</v>
      </c>
      <c r="I97" s="17"/>
      <c r="J97" s="29">
        <f t="shared" si="14"/>
        <v>0</v>
      </c>
      <c r="K97" s="29">
        <f t="shared" si="15"/>
        <v>0</v>
      </c>
    </row>
    <row r="98" spans="1:11" ht="20.100000000000001" customHeight="1" x14ac:dyDescent="0.25">
      <c r="A98" s="29">
        <f>IF('Tax Calculator'!A98="","",'Tax Calculator'!A98)</f>
        <v>93</v>
      </c>
      <c r="B98" s="35" t="str">
        <f>IF('Tax Calculator'!B98="","",'Tax Calculator'!B98)</f>
        <v>L</v>
      </c>
      <c r="C98" s="29">
        <f t="shared" si="8"/>
        <v>-50000</v>
      </c>
      <c r="D98" s="29">
        <f t="shared" si="9"/>
        <v>0</v>
      </c>
      <c r="E98" s="29">
        <f t="shared" si="10"/>
        <v>0</v>
      </c>
      <c r="F98" s="29">
        <f t="shared" si="11"/>
        <v>0</v>
      </c>
      <c r="G98" s="29">
        <f t="shared" si="12"/>
        <v>0</v>
      </c>
      <c r="H98" s="29">
        <f t="shared" si="13"/>
        <v>0</v>
      </c>
      <c r="I98" s="17"/>
      <c r="J98" s="29">
        <f t="shared" si="14"/>
        <v>0</v>
      </c>
      <c r="K98" s="29">
        <f t="shared" si="15"/>
        <v>0</v>
      </c>
    </row>
    <row r="99" spans="1:11" ht="20.100000000000001" customHeight="1" x14ac:dyDescent="0.25">
      <c r="A99" s="29">
        <f>IF('Tax Calculator'!A99="","",'Tax Calculator'!A99)</f>
        <v>94</v>
      </c>
      <c r="B99" s="35" t="str">
        <f>IF('Tax Calculator'!B99="","",'Tax Calculator'!B99)</f>
        <v>M</v>
      </c>
      <c r="C99" s="29">
        <f t="shared" si="8"/>
        <v>-50000</v>
      </c>
      <c r="D99" s="29">
        <f t="shared" si="9"/>
        <v>0</v>
      </c>
      <c r="E99" s="29">
        <f t="shared" si="10"/>
        <v>0</v>
      </c>
      <c r="F99" s="29">
        <f t="shared" si="11"/>
        <v>0</v>
      </c>
      <c r="G99" s="29">
        <f t="shared" si="12"/>
        <v>0</v>
      </c>
      <c r="H99" s="29">
        <f t="shared" si="13"/>
        <v>0</v>
      </c>
      <c r="I99" s="17"/>
      <c r="J99" s="29">
        <f t="shared" si="14"/>
        <v>0</v>
      </c>
      <c r="K99" s="29">
        <f t="shared" si="15"/>
        <v>0</v>
      </c>
    </row>
    <row r="100" spans="1:11" ht="20.100000000000001" customHeight="1" x14ac:dyDescent="0.25">
      <c r="A100" s="29">
        <f>IF('Tax Calculator'!A100="","",'Tax Calculator'!A100)</f>
        <v>95</v>
      </c>
      <c r="B100" s="35" t="str">
        <f>IF('Tax Calculator'!B100="","",'Tax Calculator'!B100)</f>
        <v>N</v>
      </c>
      <c r="C100" s="29">
        <f t="shared" si="8"/>
        <v>-50000</v>
      </c>
      <c r="D100" s="29">
        <f t="shared" si="9"/>
        <v>0</v>
      </c>
      <c r="E100" s="29">
        <f t="shared" si="10"/>
        <v>0</v>
      </c>
      <c r="F100" s="29">
        <f t="shared" si="11"/>
        <v>0</v>
      </c>
      <c r="G100" s="29">
        <f t="shared" si="12"/>
        <v>0</v>
      </c>
      <c r="H100" s="29">
        <f t="shared" si="13"/>
        <v>0</v>
      </c>
      <c r="I100" s="17"/>
      <c r="J100" s="29">
        <f t="shared" si="14"/>
        <v>0</v>
      </c>
      <c r="K100" s="29">
        <f t="shared" si="15"/>
        <v>0</v>
      </c>
    </row>
    <row r="101" spans="1:11" ht="20.100000000000001" customHeight="1" x14ac:dyDescent="0.25">
      <c r="A101" s="29">
        <f>IF('Tax Calculator'!A101="","",'Tax Calculator'!A101)</f>
        <v>96</v>
      </c>
      <c r="B101" s="35" t="str">
        <f>IF('Tax Calculator'!B101="","",'Tax Calculator'!B101)</f>
        <v>O</v>
      </c>
      <c r="C101" s="29">
        <f t="shared" si="8"/>
        <v>-50000</v>
      </c>
      <c r="D101" s="29">
        <f t="shared" si="9"/>
        <v>0</v>
      </c>
      <c r="E101" s="29">
        <f t="shared" si="10"/>
        <v>0</v>
      </c>
      <c r="F101" s="29">
        <f t="shared" si="11"/>
        <v>0</v>
      </c>
      <c r="G101" s="29">
        <f t="shared" si="12"/>
        <v>0</v>
      </c>
      <c r="H101" s="29">
        <f t="shared" si="13"/>
        <v>0</v>
      </c>
      <c r="I101" s="17"/>
      <c r="J101" s="29">
        <f t="shared" si="14"/>
        <v>0</v>
      </c>
      <c r="K101" s="29">
        <f t="shared" si="15"/>
        <v>0</v>
      </c>
    </row>
    <row r="102" spans="1:11" ht="20.100000000000001" customHeight="1" x14ac:dyDescent="0.25">
      <c r="A102" s="29">
        <f>IF('Tax Calculator'!A102="","",'Tax Calculator'!A102)</f>
        <v>97</v>
      </c>
      <c r="B102" s="35" t="str">
        <f>IF('Tax Calculator'!B102="","",'Tax Calculator'!B102)</f>
        <v>P</v>
      </c>
      <c r="C102" s="29">
        <f t="shared" si="8"/>
        <v>-50000</v>
      </c>
      <c r="D102" s="29">
        <f t="shared" si="9"/>
        <v>0</v>
      </c>
      <c r="E102" s="29">
        <f t="shared" si="10"/>
        <v>0</v>
      </c>
      <c r="F102" s="29">
        <f t="shared" si="11"/>
        <v>0</v>
      </c>
      <c r="G102" s="29">
        <f t="shared" si="12"/>
        <v>0</v>
      </c>
      <c r="H102" s="29">
        <f t="shared" si="13"/>
        <v>0</v>
      </c>
      <c r="I102" s="17"/>
      <c r="J102" s="29">
        <f t="shared" si="14"/>
        <v>0</v>
      </c>
      <c r="K102" s="29">
        <f t="shared" si="15"/>
        <v>0</v>
      </c>
    </row>
    <row r="103" spans="1:11" ht="20.100000000000001" customHeight="1" x14ac:dyDescent="0.25">
      <c r="A103" s="29">
        <f>IF('Tax Calculator'!A103="","",'Tax Calculator'!A103)</f>
        <v>98</v>
      </c>
      <c r="B103" s="35" t="str">
        <f>IF('Tax Calculator'!B103="","",'Tax Calculator'!B103)</f>
        <v>Q</v>
      </c>
      <c r="C103" s="29">
        <f t="shared" si="8"/>
        <v>-50000</v>
      </c>
      <c r="D103" s="29">
        <f t="shared" si="9"/>
        <v>0</v>
      </c>
      <c r="E103" s="29">
        <f t="shared" si="10"/>
        <v>0</v>
      </c>
      <c r="F103" s="29">
        <f t="shared" si="11"/>
        <v>0</v>
      </c>
      <c r="G103" s="29">
        <f t="shared" si="12"/>
        <v>0</v>
      </c>
      <c r="H103" s="29">
        <f t="shared" si="13"/>
        <v>0</v>
      </c>
      <c r="I103" s="17"/>
      <c r="J103" s="29">
        <f t="shared" si="14"/>
        <v>0</v>
      </c>
      <c r="K103" s="29">
        <f t="shared" si="15"/>
        <v>0</v>
      </c>
    </row>
    <row r="104" spans="1:11" ht="20.100000000000001" customHeight="1" x14ac:dyDescent="0.25">
      <c r="A104" s="29">
        <f>IF('Tax Calculator'!A104="","",'Tax Calculator'!A104)</f>
        <v>99</v>
      </c>
      <c r="B104" s="35" t="str">
        <f>IF('Tax Calculator'!B104="","",'Tax Calculator'!B104)</f>
        <v>R</v>
      </c>
      <c r="C104" s="29">
        <f t="shared" si="8"/>
        <v>-50000</v>
      </c>
      <c r="D104" s="29">
        <f t="shared" si="9"/>
        <v>0</v>
      </c>
      <c r="E104" s="29">
        <f t="shared" si="10"/>
        <v>0</v>
      </c>
      <c r="F104" s="29">
        <f t="shared" si="11"/>
        <v>0</v>
      </c>
      <c r="G104" s="29">
        <f t="shared" si="12"/>
        <v>0</v>
      </c>
      <c r="H104" s="29">
        <f t="shared" si="13"/>
        <v>0</v>
      </c>
      <c r="I104" s="17"/>
      <c r="J104" s="29">
        <f t="shared" si="14"/>
        <v>0</v>
      </c>
      <c r="K104" s="29">
        <f t="shared" si="15"/>
        <v>0</v>
      </c>
    </row>
    <row r="105" spans="1:11" ht="20.100000000000001" customHeight="1" x14ac:dyDescent="0.25">
      <c r="A105" s="29">
        <f>IF('Tax Calculator'!A105="","",'Tax Calculator'!A105)</f>
        <v>100</v>
      </c>
      <c r="B105" s="35" t="str">
        <f>IF('Tax Calculator'!B105="","",'Tax Calculator'!B105)</f>
        <v>S</v>
      </c>
      <c r="C105" s="29">
        <f t="shared" si="8"/>
        <v>-50000</v>
      </c>
      <c r="D105" s="29">
        <f t="shared" si="9"/>
        <v>0</v>
      </c>
      <c r="E105" s="29">
        <f t="shared" si="10"/>
        <v>0</v>
      </c>
      <c r="F105" s="29">
        <f t="shared" si="11"/>
        <v>0</v>
      </c>
      <c r="G105" s="29">
        <f t="shared" si="12"/>
        <v>0</v>
      </c>
      <c r="H105" s="29">
        <f t="shared" si="13"/>
        <v>0</v>
      </c>
      <c r="I105" s="17"/>
      <c r="J105" s="29">
        <f t="shared" si="14"/>
        <v>0</v>
      </c>
      <c r="K105" s="29">
        <f t="shared" si="15"/>
        <v>0</v>
      </c>
    </row>
    <row r="106" spans="1:11" ht="20.100000000000001" customHeight="1" x14ac:dyDescent="0.25">
      <c r="A106" s="29">
        <f>IF('Tax Calculator'!A106="","",'Tax Calculator'!A106)</f>
        <v>101</v>
      </c>
      <c r="B106" s="35" t="str">
        <f>IF('Tax Calculator'!B106="","",'Tax Calculator'!B106)</f>
        <v>T</v>
      </c>
      <c r="C106" s="29">
        <f t="shared" si="8"/>
        <v>-50000</v>
      </c>
      <c r="D106" s="29">
        <f t="shared" si="9"/>
        <v>0</v>
      </c>
      <c r="E106" s="29">
        <f t="shared" si="10"/>
        <v>0</v>
      </c>
      <c r="F106" s="29">
        <f t="shared" si="11"/>
        <v>0</v>
      </c>
      <c r="G106" s="29">
        <f t="shared" si="12"/>
        <v>0</v>
      </c>
      <c r="H106" s="29">
        <f t="shared" si="13"/>
        <v>0</v>
      </c>
      <c r="I106" s="17"/>
      <c r="J106" s="29">
        <f t="shared" si="14"/>
        <v>0</v>
      </c>
      <c r="K106" s="29">
        <f t="shared" si="15"/>
        <v>0</v>
      </c>
    </row>
    <row r="107" spans="1:11" ht="20.100000000000001" customHeight="1" x14ac:dyDescent="0.25">
      <c r="A107" s="29">
        <f>IF('Tax Calculator'!A107="","",'Tax Calculator'!A107)</f>
        <v>102</v>
      </c>
      <c r="B107" s="35" t="str">
        <f>IF('Tax Calculator'!B107="","",'Tax Calculator'!B107)</f>
        <v>U</v>
      </c>
      <c r="C107" s="29">
        <f t="shared" si="8"/>
        <v>-50000</v>
      </c>
      <c r="D107" s="29">
        <f t="shared" si="9"/>
        <v>0</v>
      </c>
      <c r="E107" s="29">
        <f t="shared" si="10"/>
        <v>0</v>
      </c>
      <c r="F107" s="29">
        <f t="shared" si="11"/>
        <v>0</v>
      </c>
      <c r="G107" s="29">
        <f t="shared" si="12"/>
        <v>0</v>
      </c>
      <c r="H107" s="29">
        <f t="shared" si="13"/>
        <v>0</v>
      </c>
      <c r="I107" s="17"/>
      <c r="J107" s="29">
        <f t="shared" si="14"/>
        <v>0</v>
      </c>
      <c r="K107" s="29">
        <f t="shared" si="15"/>
        <v>0</v>
      </c>
    </row>
    <row r="108" spans="1:11" ht="20.100000000000001" customHeight="1" x14ac:dyDescent="0.25">
      <c r="A108" s="29">
        <f>IF('Tax Calculator'!A108="","",'Tax Calculator'!A108)</f>
        <v>103</v>
      </c>
      <c r="B108" s="35" t="str">
        <f>IF('Tax Calculator'!B108="","",'Tax Calculator'!B108)</f>
        <v>V</v>
      </c>
      <c r="C108" s="29">
        <f t="shared" si="8"/>
        <v>-50000</v>
      </c>
      <c r="D108" s="29">
        <f t="shared" si="9"/>
        <v>0</v>
      </c>
      <c r="E108" s="29">
        <f t="shared" si="10"/>
        <v>0</v>
      </c>
      <c r="F108" s="29">
        <f t="shared" si="11"/>
        <v>0</v>
      </c>
      <c r="G108" s="29">
        <f t="shared" si="12"/>
        <v>0</v>
      </c>
      <c r="H108" s="29">
        <f t="shared" si="13"/>
        <v>0</v>
      </c>
      <c r="I108" s="17"/>
      <c r="J108" s="29">
        <f t="shared" si="14"/>
        <v>0</v>
      </c>
      <c r="K108" s="29">
        <f t="shared" si="15"/>
        <v>0</v>
      </c>
    </row>
    <row r="109" spans="1:11" ht="20.100000000000001" customHeight="1" x14ac:dyDescent="0.25">
      <c r="A109" s="29">
        <f>IF('Tax Calculator'!A109="","",'Tax Calculator'!A109)</f>
        <v>104</v>
      </c>
      <c r="B109" s="35" t="str">
        <f>IF('Tax Calculator'!B109="","",'Tax Calculator'!B109)</f>
        <v>W</v>
      </c>
      <c r="C109" s="29">
        <f t="shared" si="8"/>
        <v>-50000</v>
      </c>
      <c r="D109" s="29">
        <f t="shared" si="9"/>
        <v>0</v>
      </c>
      <c r="E109" s="29">
        <f t="shared" si="10"/>
        <v>0</v>
      </c>
      <c r="F109" s="29">
        <f t="shared" si="11"/>
        <v>0</v>
      </c>
      <c r="G109" s="29">
        <f t="shared" si="12"/>
        <v>0</v>
      </c>
      <c r="H109" s="29">
        <f t="shared" si="13"/>
        <v>0</v>
      </c>
      <c r="I109" s="17"/>
      <c r="J109" s="29">
        <f t="shared" si="14"/>
        <v>0</v>
      </c>
      <c r="K109" s="29">
        <f t="shared" si="15"/>
        <v>0</v>
      </c>
    </row>
    <row r="110" spans="1:11" ht="20.100000000000001" customHeight="1" x14ac:dyDescent="0.25">
      <c r="A110" s="29">
        <f>IF('Tax Calculator'!A110="","",'Tax Calculator'!A110)</f>
        <v>105</v>
      </c>
      <c r="B110" s="35" t="str">
        <f>IF('Tax Calculator'!B110="","",'Tax Calculator'!B110)</f>
        <v>X</v>
      </c>
      <c r="C110" s="29">
        <f t="shared" si="8"/>
        <v>-50000</v>
      </c>
      <c r="D110" s="29">
        <f t="shared" si="9"/>
        <v>0</v>
      </c>
      <c r="E110" s="29">
        <f t="shared" si="10"/>
        <v>0</v>
      </c>
      <c r="F110" s="29">
        <f t="shared" si="11"/>
        <v>0</v>
      </c>
      <c r="G110" s="29">
        <f t="shared" si="12"/>
        <v>0</v>
      </c>
      <c r="H110" s="29">
        <f t="shared" si="13"/>
        <v>0</v>
      </c>
      <c r="I110" s="17"/>
      <c r="J110" s="29">
        <f t="shared" si="14"/>
        <v>0</v>
      </c>
      <c r="K110" s="29">
        <f t="shared" si="15"/>
        <v>0</v>
      </c>
    </row>
    <row r="111" spans="1:11" ht="20.100000000000001" customHeight="1" x14ac:dyDescent="0.25">
      <c r="A111" s="29">
        <f>IF('Tax Calculator'!A111="","",'Tax Calculator'!A111)</f>
        <v>106</v>
      </c>
      <c r="B111" s="35" t="str">
        <f>IF('Tax Calculator'!B111="","",'Tax Calculator'!B111)</f>
        <v>Y</v>
      </c>
      <c r="C111" s="29">
        <f t="shared" si="8"/>
        <v>-50000</v>
      </c>
      <c r="D111" s="29">
        <f t="shared" si="9"/>
        <v>0</v>
      </c>
      <c r="E111" s="29">
        <f t="shared" si="10"/>
        <v>0</v>
      </c>
      <c r="F111" s="29">
        <f t="shared" si="11"/>
        <v>0</v>
      </c>
      <c r="G111" s="29">
        <f t="shared" si="12"/>
        <v>0</v>
      </c>
      <c r="H111" s="29">
        <f t="shared" si="13"/>
        <v>0</v>
      </c>
      <c r="I111" s="17"/>
      <c r="J111" s="29">
        <f t="shared" si="14"/>
        <v>0</v>
      </c>
      <c r="K111" s="29">
        <f t="shared" si="15"/>
        <v>0</v>
      </c>
    </row>
    <row r="112" spans="1:11" ht="20.100000000000001" customHeight="1" x14ac:dyDescent="0.25">
      <c r="A112" s="29">
        <f>IF('Tax Calculator'!A112="","",'Tax Calculator'!A112)</f>
        <v>107</v>
      </c>
      <c r="B112" s="35" t="str">
        <f>IF('Tax Calculator'!B112="","",'Tax Calculator'!B112)</f>
        <v>Z</v>
      </c>
      <c r="C112" s="29">
        <f t="shared" si="8"/>
        <v>-50000</v>
      </c>
      <c r="D112" s="29">
        <f t="shared" si="9"/>
        <v>0</v>
      </c>
      <c r="E112" s="29">
        <f t="shared" si="10"/>
        <v>0</v>
      </c>
      <c r="F112" s="29">
        <f t="shared" si="11"/>
        <v>0</v>
      </c>
      <c r="G112" s="29">
        <f t="shared" si="12"/>
        <v>0</v>
      </c>
      <c r="H112" s="29">
        <f t="shared" si="13"/>
        <v>0</v>
      </c>
      <c r="I112" s="17"/>
      <c r="J112" s="29">
        <f t="shared" si="14"/>
        <v>0</v>
      </c>
      <c r="K112" s="29">
        <f t="shared" si="15"/>
        <v>0</v>
      </c>
    </row>
    <row r="113" spans="1:11" ht="20.100000000000001" customHeight="1" x14ac:dyDescent="0.25">
      <c r="A113" s="29">
        <f>IF('Tax Calculator'!A113="","",'Tax Calculator'!A113)</f>
        <v>108</v>
      </c>
      <c r="B113" s="35" t="str">
        <f>IF('Tax Calculator'!B113="","",'Tax Calculator'!B113)</f>
        <v>A</v>
      </c>
      <c r="C113" s="29">
        <f t="shared" si="8"/>
        <v>-50000</v>
      </c>
      <c r="D113" s="29">
        <f t="shared" si="9"/>
        <v>0</v>
      </c>
      <c r="E113" s="29">
        <f t="shared" si="10"/>
        <v>0</v>
      </c>
      <c r="F113" s="29">
        <f t="shared" si="11"/>
        <v>0</v>
      </c>
      <c r="G113" s="29">
        <f t="shared" si="12"/>
        <v>0</v>
      </c>
      <c r="H113" s="29">
        <f t="shared" si="13"/>
        <v>0</v>
      </c>
      <c r="I113" s="17"/>
      <c r="J113" s="29">
        <f t="shared" si="14"/>
        <v>0</v>
      </c>
      <c r="K113" s="29">
        <f t="shared" si="15"/>
        <v>0</v>
      </c>
    </row>
    <row r="114" spans="1:11" ht="20.100000000000001" customHeight="1" x14ac:dyDescent="0.25">
      <c r="A114" s="29">
        <f>IF('Tax Calculator'!A114="","",'Tax Calculator'!A114)</f>
        <v>109</v>
      </c>
      <c r="B114" s="35" t="str">
        <f>IF('Tax Calculator'!B114="","",'Tax Calculator'!B114)</f>
        <v>B</v>
      </c>
      <c r="C114" s="29">
        <f t="shared" si="8"/>
        <v>-50000</v>
      </c>
      <c r="D114" s="29">
        <f t="shared" si="9"/>
        <v>0</v>
      </c>
      <c r="E114" s="29">
        <f t="shared" si="10"/>
        <v>0</v>
      </c>
      <c r="F114" s="29">
        <f t="shared" si="11"/>
        <v>0</v>
      </c>
      <c r="G114" s="29">
        <f t="shared" si="12"/>
        <v>0</v>
      </c>
      <c r="H114" s="29">
        <f t="shared" si="13"/>
        <v>0</v>
      </c>
      <c r="I114" s="17"/>
      <c r="J114" s="29">
        <f t="shared" si="14"/>
        <v>0</v>
      </c>
      <c r="K114" s="29">
        <f t="shared" si="15"/>
        <v>0</v>
      </c>
    </row>
    <row r="115" spans="1:11" ht="20.100000000000001" customHeight="1" x14ac:dyDescent="0.25">
      <c r="A115" s="29">
        <f>IF('Tax Calculator'!A115="","",'Tax Calculator'!A115)</f>
        <v>110</v>
      </c>
      <c r="B115" s="35" t="str">
        <f>IF('Tax Calculator'!B115="","",'Tax Calculator'!B115)</f>
        <v>C</v>
      </c>
      <c r="C115" s="29">
        <f t="shared" si="8"/>
        <v>-50000</v>
      </c>
      <c r="D115" s="29">
        <f t="shared" si="9"/>
        <v>0</v>
      </c>
      <c r="E115" s="29">
        <f t="shared" si="10"/>
        <v>0</v>
      </c>
      <c r="F115" s="29">
        <f t="shared" si="11"/>
        <v>0</v>
      </c>
      <c r="G115" s="29">
        <f t="shared" si="12"/>
        <v>0</v>
      </c>
      <c r="H115" s="29">
        <f t="shared" si="13"/>
        <v>0</v>
      </c>
      <c r="I115" s="17"/>
      <c r="J115" s="29">
        <f t="shared" si="14"/>
        <v>0</v>
      </c>
      <c r="K115" s="29">
        <f t="shared" si="15"/>
        <v>0</v>
      </c>
    </row>
    <row r="116" spans="1:11" ht="20.100000000000001" customHeight="1" x14ac:dyDescent="0.25">
      <c r="A116" s="29">
        <f>IF('Tax Calculator'!A116="","",'Tax Calculator'!A116)</f>
        <v>111</v>
      </c>
      <c r="B116" s="35" t="str">
        <f>IF('Tax Calculator'!B116="","",'Tax Calculator'!B116)</f>
        <v>D</v>
      </c>
      <c r="C116" s="29">
        <f t="shared" si="8"/>
        <v>-50000</v>
      </c>
      <c r="D116" s="29">
        <f t="shared" si="9"/>
        <v>0</v>
      </c>
      <c r="E116" s="29">
        <f t="shared" si="10"/>
        <v>0</v>
      </c>
      <c r="F116" s="29">
        <f t="shared" si="11"/>
        <v>0</v>
      </c>
      <c r="G116" s="29">
        <f t="shared" si="12"/>
        <v>0</v>
      </c>
      <c r="H116" s="29">
        <f t="shared" si="13"/>
        <v>0</v>
      </c>
      <c r="I116" s="17"/>
      <c r="J116" s="29">
        <f t="shared" si="14"/>
        <v>0</v>
      </c>
      <c r="K116" s="29">
        <f t="shared" si="15"/>
        <v>0</v>
      </c>
    </row>
    <row r="117" spans="1:11" ht="20.100000000000001" customHeight="1" x14ac:dyDescent="0.25">
      <c r="A117" s="29">
        <f>IF('Tax Calculator'!A117="","",'Tax Calculator'!A117)</f>
        <v>112</v>
      </c>
      <c r="B117" s="35" t="str">
        <f>IF('Tax Calculator'!B117="","",'Tax Calculator'!B117)</f>
        <v>E</v>
      </c>
      <c r="C117" s="29">
        <f t="shared" si="8"/>
        <v>-50000</v>
      </c>
      <c r="D117" s="29">
        <f t="shared" si="9"/>
        <v>0</v>
      </c>
      <c r="E117" s="29">
        <f t="shared" si="10"/>
        <v>0</v>
      </c>
      <c r="F117" s="29">
        <f t="shared" si="11"/>
        <v>0</v>
      </c>
      <c r="G117" s="29">
        <f t="shared" si="12"/>
        <v>0</v>
      </c>
      <c r="H117" s="29">
        <f t="shared" si="13"/>
        <v>0</v>
      </c>
      <c r="I117" s="17"/>
      <c r="J117" s="29">
        <f t="shared" si="14"/>
        <v>0</v>
      </c>
      <c r="K117" s="29">
        <f t="shared" si="15"/>
        <v>0</v>
      </c>
    </row>
    <row r="118" spans="1:11" ht="20.100000000000001" customHeight="1" x14ac:dyDescent="0.25">
      <c r="A118" s="29">
        <f>IF('Tax Calculator'!A118="","",'Tax Calculator'!A118)</f>
        <v>113</v>
      </c>
      <c r="B118" s="35" t="str">
        <f>IF('Tax Calculator'!B118="","",'Tax Calculator'!B118)</f>
        <v>F</v>
      </c>
      <c r="C118" s="29">
        <f t="shared" si="8"/>
        <v>-50000</v>
      </c>
      <c r="D118" s="29">
        <f t="shared" si="9"/>
        <v>0</v>
      </c>
      <c r="E118" s="29">
        <f t="shared" si="10"/>
        <v>0</v>
      </c>
      <c r="F118" s="29">
        <f t="shared" si="11"/>
        <v>0</v>
      </c>
      <c r="G118" s="29">
        <f t="shared" si="12"/>
        <v>0</v>
      </c>
      <c r="H118" s="29">
        <f t="shared" si="13"/>
        <v>0</v>
      </c>
      <c r="I118" s="17"/>
      <c r="J118" s="29">
        <f t="shared" si="14"/>
        <v>0</v>
      </c>
      <c r="K118" s="29">
        <f t="shared" si="15"/>
        <v>0</v>
      </c>
    </row>
    <row r="119" spans="1:11" ht="20.100000000000001" customHeight="1" x14ac:dyDescent="0.25">
      <c r="A119" s="29">
        <f>IF('Tax Calculator'!A119="","",'Tax Calculator'!A119)</f>
        <v>114</v>
      </c>
      <c r="B119" s="35" t="str">
        <f>IF('Tax Calculator'!B119="","",'Tax Calculator'!B119)</f>
        <v>G</v>
      </c>
      <c r="C119" s="29">
        <f t="shared" si="8"/>
        <v>-50000</v>
      </c>
      <c r="D119" s="29">
        <f t="shared" si="9"/>
        <v>0</v>
      </c>
      <c r="E119" s="29">
        <f t="shared" si="10"/>
        <v>0</v>
      </c>
      <c r="F119" s="29">
        <f t="shared" si="11"/>
        <v>0</v>
      </c>
      <c r="G119" s="29">
        <f t="shared" si="12"/>
        <v>0</v>
      </c>
      <c r="H119" s="29">
        <f t="shared" si="13"/>
        <v>0</v>
      </c>
      <c r="I119" s="17"/>
      <c r="J119" s="29">
        <f t="shared" si="14"/>
        <v>0</v>
      </c>
      <c r="K119" s="29">
        <f t="shared" si="15"/>
        <v>0</v>
      </c>
    </row>
    <row r="120" spans="1:11" ht="20.100000000000001" customHeight="1" x14ac:dyDescent="0.25">
      <c r="A120" s="29">
        <f>IF('Tax Calculator'!A120="","",'Tax Calculator'!A120)</f>
        <v>115</v>
      </c>
      <c r="B120" s="35" t="str">
        <f>IF('Tax Calculator'!B120="","",'Tax Calculator'!B120)</f>
        <v>H</v>
      </c>
      <c r="C120" s="29">
        <f t="shared" si="8"/>
        <v>-50000</v>
      </c>
      <c r="D120" s="29">
        <f t="shared" si="9"/>
        <v>0</v>
      </c>
      <c r="E120" s="29">
        <f t="shared" si="10"/>
        <v>0</v>
      </c>
      <c r="F120" s="29">
        <f t="shared" si="11"/>
        <v>0</v>
      </c>
      <c r="G120" s="29">
        <f t="shared" si="12"/>
        <v>0</v>
      </c>
      <c r="H120" s="29">
        <f t="shared" si="13"/>
        <v>0</v>
      </c>
      <c r="I120" s="17"/>
      <c r="J120" s="29">
        <f t="shared" si="14"/>
        <v>0</v>
      </c>
      <c r="K120" s="29">
        <f t="shared" si="15"/>
        <v>0</v>
      </c>
    </row>
    <row r="121" spans="1:11" ht="20.100000000000001" customHeight="1" x14ac:dyDescent="0.25">
      <c r="A121" s="29">
        <f>IF('Tax Calculator'!A121="","",'Tax Calculator'!A121)</f>
        <v>116</v>
      </c>
      <c r="B121" s="35" t="str">
        <f>IF('Tax Calculator'!B121="","",'Tax Calculator'!B121)</f>
        <v>I</v>
      </c>
      <c r="C121" s="29">
        <f t="shared" si="8"/>
        <v>-50000</v>
      </c>
      <c r="D121" s="29">
        <f t="shared" si="9"/>
        <v>0</v>
      </c>
      <c r="E121" s="29">
        <f t="shared" si="10"/>
        <v>0</v>
      </c>
      <c r="F121" s="29">
        <f t="shared" si="11"/>
        <v>0</v>
      </c>
      <c r="G121" s="29">
        <f t="shared" si="12"/>
        <v>0</v>
      </c>
      <c r="H121" s="29">
        <f t="shared" si="13"/>
        <v>0</v>
      </c>
      <c r="I121" s="17"/>
      <c r="J121" s="29">
        <f t="shared" si="14"/>
        <v>0</v>
      </c>
      <c r="K121" s="29">
        <f t="shared" si="15"/>
        <v>0</v>
      </c>
    </row>
    <row r="122" spans="1:11" ht="20.100000000000001" customHeight="1" x14ac:dyDescent="0.25">
      <c r="A122" s="29">
        <f>IF('Tax Calculator'!A122="","",'Tax Calculator'!A122)</f>
        <v>117</v>
      </c>
      <c r="B122" s="35" t="str">
        <f>IF('Tax Calculator'!B122="","",'Tax Calculator'!B122)</f>
        <v>J</v>
      </c>
      <c r="C122" s="29">
        <f t="shared" si="8"/>
        <v>-50000</v>
      </c>
      <c r="D122" s="29">
        <f t="shared" si="9"/>
        <v>0</v>
      </c>
      <c r="E122" s="29">
        <f t="shared" si="10"/>
        <v>0</v>
      </c>
      <c r="F122" s="29">
        <f t="shared" si="11"/>
        <v>0</v>
      </c>
      <c r="G122" s="29">
        <f t="shared" si="12"/>
        <v>0</v>
      </c>
      <c r="H122" s="29">
        <f t="shared" si="13"/>
        <v>0</v>
      </c>
      <c r="I122" s="17"/>
      <c r="J122" s="29">
        <f t="shared" si="14"/>
        <v>0</v>
      </c>
      <c r="K122" s="29">
        <f t="shared" si="15"/>
        <v>0</v>
      </c>
    </row>
    <row r="123" spans="1:11" ht="20.100000000000001" customHeight="1" x14ac:dyDescent="0.25">
      <c r="A123" s="29">
        <f>IF('Tax Calculator'!A123="","",'Tax Calculator'!A123)</f>
        <v>118</v>
      </c>
      <c r="B123" s="35" t="str">
        <f>IF('Tax Calculator'!B123="","",'Tax Calculator'!B123)</f>
        <v>K</v>
      </c>
      <c r="C123" s="29">
        <f t="shared" si="8"/>
        <v>-50000</v>
      </c>
      <c r="D123" s="29">
        <f t="shared" si="9"/>
        <v>0</v>
      </c>
      <c r="E123" s="29">
        <f t="shared" si="10"/>
        <v>0</v>
      </c>
      <c r="F123" s="29">
        <f t="shared" si="11"/>
        <v>0</v>
      </c>
      <c r="G123" s="29">
        <f t="shared" si="12"/>
        <v>0</v>
      </c>
      <c r="H123" s="29">
        <f t="shared" si="13"/>
        <v>0</v>
      </c>
      <c r="I123" s="17"/>
      <c r="J123" s="29">
        <f t="shared" si="14"/>
        <v>0</v>
      </c>
      <c r="K123" s="29">
        <f t="shared" si="15"/>
        <v>0</v>
      </c>
    </row>
    <row r="124" spans="1:11" ht="20.100000000000001" customHeight="1" x14ac:dyDescent="0.25">
      <c r="A124" s="29">
        <f>IF('Tax Calculator'!A124="","",'Tax Calculator'!A124)</f>
        <v>119</v>
      </c>
      <c r="B124" s="35" t="str">
        <f>IF('Tax Calculator'!B124="","",'Tax Calculator'!B124)</f>
        <v>L</v>
      </c>
      <c r="C124" s="29">
        <f t="shared" si="8"/>
        <v>-50000</v>
      </c>
      <c r="D124" s="29">
        <f t="shared" si="9"/>
        <v>0</v>
      </c>
      <c r="E124" s="29">
        <f t="shared" si="10"/>
        <v>0</v>
      </c>
      <c r="F124" s="29">
        <f t="shared" si="11"/>
        <v>0</v>
      </c>
      <c r="G124" s="29">
        <f t="shared" si="12"/>
        <v>0</v>
      </c>
      <c r="H124" s="29">
        <f t="shared" si="13"/>
        <v>0</v>
      </c>
      <c r="I124" s="17"/>
      <c r="J124" s="29">
        <f t="shared" si="14"/>
        <v>0</v>
      </c>
      <c r="K124" s="29">
        <f t="shared" si="15"/>
        <v>0</v>
      </c>
    </row>
    <row r="125" spans="1:11" ht="20.100000000000001" customHeight="1" x14ac:dyDescent="0.25">
      <c r="A125" s="29">
        <f>IF('Tax Calculator'!A125="","",'Tax Calculator'!A125)</f>
        <v>120</v>
      </c>
      <c r="B125" s="35" t="str">
        <f>IF('Tax Calculator'!B125="","",'Tax Calculator'!B125)</f>
        <v>M</v>
      </c>
      <c r="C125" s="29">
        <f t="shared" si="8"/>
        <v>-50000</v>
      </c>
      <c r="D125" s="29">
        <f t="shared" si="9"/>
        <v>0</v>
      </c>
      <c r="E125" s="29">
        <f t="shared" si="10"/>
        <v>0</v>
      </c>
      <c r="F125" s="29">
        <f t="shared" si="11"/>
        <v>0</v>
      </c>
      <c r="G125" s="29">
        <f t="shared" si="12"/>
        <v>0</v>
      </c>
      <c r="H125" s="29">
        <f t="shared" si="13"/>
        <v>0</v>
      </c>
      <c r="I125" s="17"/>
      <c r="J125" s="29">
        <f t="shared" si="14"/>
        <v>0</v>
      </c>
      <c r="K125" s="29">
        <f t="shared" si="15"/>
        <v>0</v>
      </c>
    </row>
    <row r="126" spans="1:11" ht="20.100000000000001" customHeight="1" x14ac:dyDescent="0.25">
      <c r="A126" s="29">
        <f>IF('Tax Calculator'!A126="","",'Tax Calculator'!A126)</f>
        <v>121</v>
      </c>
      <c r="B126" s="35" t="str">
        <f>IF('Tax Calculator'!B126="","",'Tax Calculator'!B126)</f>
        <v>N</v>
      </c>
      <c r="C126" s="29">
        <f t="shared" si="8"/>
        <v>-50000</v>
      </c>
      <c r="D126" s="29">
        <f t="shared" si="9"/>
        <v>0</v>
      </c>
      <c r="E126" s="29">
        <f t="shared" si="10"/>
        <v>0</v>
      </c>
      <c r="F126" s="29">
        <f t="shared" si="11"/>
        <v>0</v>
      </c>
      <c r="G126" s="29">
        <f t="shared" si="12"/>
        <v>0</v>
      </c>
      <c r="H126" s="29">
        <f t="shared" si="13"/>
        <v>0</v>
      </c>
      <c r="I126" s="17"/>
      <c r="J126" s="29">
        <f t="shared" si="14"/>
        <v>0</v>
      </c>
      <c r="K126" s="29">
        <f t="shared" si="15"/>
        <v>0</v>
      </c>
    </row>
    <row r="127" spans="1:11" ht="20.100000000000001" customHeight="1" x14ac:dyDescent="0.25">
      <c r="A127" s="29">
        <f>IF('Tax Calculator'!A127="","",'Tax Calculator'!A127)</f>
        <v>122</v>
      </c>
      <c r="B127" s="35" t="str">
        <f>IF('Tax Calculator'!B127="","",'Tax Calculator'!B127)</f>
        <v>O</v>
      </c>
      <c r="C127" s="29">
        <f t="shared" si="8"/>
        <v>-50000</v>
      </c>
      <c r="D127" s="29">
        <f t="shared" si="9"/>
        <v>0</v>
      </c>
      <c r="E127" s="29">
        <f t="shared" si="10"/>
        <v>0</v>
      </c>
      <c r="F127" s="29">
        <f t="shared" si="11"/>
        <v>0</v>
      </c>
      <c r="G127" s="29">
        <f t="shared" si="12"/>
        <v>0</v>
      </c>
      <c r="H127" s="29">
        <f t="shared" si="13"/>
        <v>0</v>
      </c>
      <c r="I127" s="17"/>
      <c r="J127" s="29">
        <f t="shared" si="14"/>
        <v>0</v>
      </c>
      <c r="K127" s="29">
        <f t="shared" si="15"/>
        <v>0</v>
      </c>
    </row>
    <row r="128" spans="1:11" ht="20.100000000000001" customHeight="1" x14ac:dyDescent="0.25">
      <c r="A128" s="29">
        <f>IF('Tax Calculator'!A128="","",'Tax Calculator'!A128)</f>
        <v>123</v>
      </c>
      <c r="B128" s="35" t="str">
        <f>IF('Tax Calculator'!B128="","",'Tax Calculator'!B128)</f>
        <v>P</v>
      </c>
      <c r="C128" s="29">
        <f t="shared" si="8"/>
        <v>-50000</v>
      </c>
      <c r="D128" s="29">
        <f t="shared" si="9"/>
        <v>0</v>
      </c>
      <c r="E128" s="29">
        <f t="shared" si="10"/>
        <v>0</v>
      </c>
      <c r="F128" s="29">
        <f t="shared" si="11"/>
        <v>0</v>
      </c>
      <c r="G128" s="29">
        <f t="shared" si="12"/>
        <v>0</v>
      </c>
      <c r="H128" s="29">
        <f t="shared" si="13"/>
        <v>0</v>
      </c>
      <c r="I128" s="17"/>
      <c r="J128" s="29">
        <f t="shared" si="14"/>
        <v>0</v>
      </c>
      <c r="K128" s="29">
        <f t="shared" si="15"/>
        <v>0</v>
      </c>
    </row>
    <row r="129" spans="1:11" ht="20.100000000000001" customHeight="1" x14ac:dyDescent="0.25">
      <c r="A129" s="29">
        <f>IF('Tax Calculator'!A129="","",'Tax Calculator'!A129)</f>
        <v>124</v>
      </c>
      <c r="B129" s="35" t="str">
        <f>IF('Tax Calculator'!B129="","",'Tax Calculator'!B129)</f>
        <v>Q</v>
      </c>
      <c r="C129" s="29">
        <f t="shared" si="8"/>
        <v>-50000</v>
      </c>
      <c r="D129" s="29">
        <f t="shared" si="9"/>
        <v>0</v>
      </c>
      <c r="E129" s="29">
        <f t="shared" si="10"/>
        <v>0</v>
      </c>
      <c r="F129" s="29">
        <f t="shared" si="11"/>
        <v>0</v>
      </c>
      <c r="G129" s="29">
        <f t="shared" si="12"/>
        <v>0</v>
      </c>
      <c r="H129" s="29">
        <f t="shared" si="13"/>
        <v>0</v>
      </c>
      <c r="I129" s="17"/>
      <c r="J129" s="29">
        <f t="shared" si="14"/>
        <v>0</v>
      </c>
      <c r="K129" s="29">
        <f t="shared" si="15"/>
        <v>0</v>
      </c>
    </row>
    <row r="130" spans="1:11" ht="20.100000000000001" customHeight="1" x14ac:dyDescent="0.25">
      <c r="A130" s="29">
        <f>IF('Tax Calculator'!A130="","",'Tax Calculator'!A130)</f>
        <v>125</v>
      </c>
      <c r="B130" s="35" t="str">
        <f>IF('Tax Calculator'!B130="","",'Tax Calculator'!B130)</f>
        <v>R</v>
      </c>
      <c r="C130" s="29">
        <f t="shared" si="8"/>
        <v>-50000</v>
      </c>
      <c r="D130" s="29">
        <f t="shared" si="9"/>
        <v>0</v>
      </c>
      <c r="E130" s="29">
        <f t="shared" si="10"/>
        <v>0</v>
      </c>
      <c r="F130" s="29">
        <f t="shared" si="11"/>
        <v>0</v>
      </c>
      <c r="G130" s="29">
        <f t="shared" si="12"/>
        <v>0</v>
      </c>
      <c r="H130" s="29">
        <f t="shared" si="13"/>
        <v>0</v>
      </c>
      <c r="I130" s="17"/>
      <c r="J130" s="29">
        <f t="shared" si="14"/>
        <v>0</v>
      </c>
      <c r="K130" s="29">
        <f t="shared" si="15"/>
        <v>0</v>
      </c>
    </row>
    <row r="131" spans="1:11" ht="20.100000000000001" customHeight="1" x14ac:dyDescent="0.25">
      <c r="A131" s="29">
        <f>IF('Tax Calculator'!A131="","",'Tax Calculator'!A131)</f>
        <v>126</v>
      </c>
      <c r="B131" s="35" t="str">
        <f>IF('Tax Calculator'!B131="","",'Tax Calculator'!B131)</f>
        <v>S</v>
      </c>
      <c r="C131" s="29">
        <f t="shared" si="8"/>
        <v>-50000</v>
      </c>
      <c r="D131" s="29">
        <f t="shared" si="9"/>
        <v>0</v>
      </c>
      <c r="E131" s="29">
        <f t="shared" si="10"/>
        <v>0</v>
      </c>
      <c r="F131" s="29">
        <f t="shared" si="11"/>
        <v>0</v>
      </c>
      <c r="G131" s="29">
        <f t="shared" si="12"/>
        <v>0</v>
      </c>
      <c r="H131" s="29">
        <f t="shared" si="13"/>
        <v>0</v>
      </c>
      <c r="I131" s="17"/>
      <c r="J131" s="29">
        <f t="shared" si="14"/>
        <v>0</v>
      </c>
      <c r="K131" s="29">
        <f t="shared" si="15"/>
        <v>0</v>
      </c>
    </row>
    <row r="132" spans="1:11" ht="20.100000000000001" customHeight="1" x14ac:dyDescent="0.25">
      <c r="A132" s="29">
        <f>IF('Tax Calculator'!A132="","",'Tax Calculator'!A132)</f>
        <v>127</v>
      </c>
      <c r="B132" s="35" t="str">
        <f>IF('Tax Calculator'!B132="","",'Tax Calculator'!B132)</f>
        <v>T</v>
      </c>
      <c r="C132" s="29">
        <f t="shared" si="8"/>
        <v>-50000</v>
      </c>
      <c r="D132" s="29">
        <f t="shared" si="9"/>
        <v>0</v>
      </c>
      <c r="E132" s="29">
        <f t="shared" si="10"/>
        <v>0</v>
      </c>
      <c r="F132" s="29">
        <f t="shared" si="11"/>
        <v>0</v>
      </c>
      <c r="G132" s="29">
        <f t="shared" si="12"/>
        <v>0</v>
      </c>
      <c r="H132" s="29">
        <f t="shared" si="13"/>
        <v>0</v>
      </c>
      <c r="I132" s="17"/>
      <c r="J132" s="29">
        <f t="shared" si="14"/>
        <v>0</v>
      </c>
      <c r="K132" s="29">
        <f t="shared" si="15"/>
        <v>0</v>
      </c>
    </row>
    <row r="133" spans="1:11" ht="20.100000000000001" customHeight="1" x14ac:dyDescent="0.25">
      <c r="A133" s="29">
        <f>IF('Tax Calculator'!A133="","",'Tax Calculator'!A133)</f>
        <v>128</v>
      </c>
      <c r="B133" s="35" t="str">
        <f>IF('Tax Calculator'!B133="","",'Tax Calculator'!B133)</f>
        <v>U</v>
      </c>
      <c r="C133" s="29">
        <f t="shared" si="8"/>
        <v>-50000</v>
      </c>
      <c r="D133" s="29">
        <f t="shared" si="9"/>
        <v>0</v>
      </c>
      <c r="E133" s="29">
        <f t="shared" si="10"/>
        <v>0</v>
      </c>
      <c r="F133" s="29">
        <f t="shared" si="11"/>
        <v>0</v>
      </c>
      <c r="G133" s="29">
        <f t="shared" si="12"/>
        <v>0</v>
      </c>
      <c r="H133" s="29">
        <f t="shared" si="13"/>
        <v>0</v>
      </c>
      <c r="I133" s="17"/>
      <c r="J133" s="29">
        <f t="shared" si="14"/>
        <v>0</v>
      </c>
      <c r="K133" s="29">
        <f t="shared" si="15"/>
        <v>0</v>
      </c>
    </row>
    <row r="134" spans="1:11" ht="20.100000000000001" customHeight="1" x14ac:dyDescent="0.25">
      <c r="A134" s="29">
        <f>IF('Tax Calculator'!A134="","",'Tax Calculator'!A134)</f>
        <v>129</v>
      </c>
      <c r="B134" s="35" t="str">
        <f>IF('Tax Calculator'!B134="","",'Tax Calculator'!B134)</f>
        <v>V</v>
      </c>
      <c r="C134" s="29">
        <f t="shared" ref="C134:C197" si="16">IFERROR(VLOOKUP(B134,Tax_Data,12,0),"NoData")</f>
        <v>-50000</v>
      </c>
      <c r="D134" s="29">
        <f t="shared" ref="D134:D197" si="17">IFERROR(VLOOKUP(B134,Tax_Data,22,0),"NoData")</f>
        <v>0</v>
      </c>
      <c r="E134" s="29">
        <f t="shared" ref="E134:E197" si="18">IFERROR(VLOOKUP(B134,Tax_Data,19,0),"NoData")</f>
        <v>0</v>
      </c>
      <c r="F134" s="29">
        <f t="shared" ref="F134:F197" si="19">IFERROR(VLOOKUP(B134,Tax_Data,33,0),"NoData")</f>
        <v>0</v>
      </c>
      <c r="G134" s="29">
        <f t="shared" si="12"/>
        <v>0</v>
      </c>
      <c r="H134" s="29">
        <f t="shared" si="13"/>
        <v>0</v>
      </c>
      <c r="I134" s="17"/>
      <c r="J134" s="29">
        <f t="shared" si="14"/>
        <v>0</v>
      </c>
      <c r="K134" s="29">
        <f t="shared" si="15"/>
        <v>0</v>
      </c>
    </row>
    <row r="135" spans="1:11" ht="20.100000000000001" customHeight="1" x14ac:dyDescent="0.25">
      <c r="A135" s="29">
        <f>IF('Tax Calculator'!A135="","",'Tax Calculator'!A135)</f>
        <v>130</v>
      </c>
      <c r="B135" s="35" t="str">
        <f>IF('Tax Calculator'!B135="","",'Tax Calculator'!B135)</f>
        <v>W</v>
      </c>
      <c r="C135" s="29">
        <f t="shared" si="16"/>
        <v>-50000</v>
      </c>
      <c r="D135" s="29">
        <f t="shared" si="17"/>
        <v>0</v>
      </c>
      <c r="E135" s="29">
        <f t="shared" si="18"/>
        <v>0</v>
      </c>
      <c r="F135" s="29">
        <f t="shared" si="19"/>
        <v>0</v>
      </c>
      <c r="G135" s="29">
        <f t="shared" ref="G135:G198" si="20">ROUNDUP(E135/10,-2)</f>
        <v>0</v>
      </c>
      <c r="H135" s="29">
        <f t="shared" ref="H135:H198" si="21">ROUNDUP(F135/10,-2)</f>
        <v>0</v>
      </c>
      <c r="I135" s="17"/>
      <c r="J135" s="29">
        <f t="shared" ref="J135:J198" si="22">E135-I135</f>
        <v>0</v>
      </c>
      <c r="K135" s="29">
        <f t="shared" ref="K135:K198" si="23">F135-I135</f>
        <v>0</v>
      </c>
    </row>
    <row r="136" spans="1:11" ht="20.100000000000001" customHeight="1" x14ac:dyDescent="0.25">
      <c r="A136" s="29">
        <f>IF('Tax Calculator'!A136="","",'Tax Calculator'!A136)</f>
        <v>131</v>
      </c>
      <c r="B136" s="35" t="str">
        <f>IF('Tax Calculator'!B136="","",'Tax Calculator'!B136)</f>
        <v>X</v>
      </c>
      <c r="C136" s="29">
        <f t="shared" si="16"/>
        <v>-50000</v>
      </c>
      <c r="D136" s="29">
        <f t="shared" si="17"/>
        <v>0</v>
      </c>
      <c r="E136" s="29">
        <f t="shared" si="18"/>
        <v>0</v>
      </c>
      <c r="F136" s="29">
        <f t="shared" si="19"/>
        <v>0</v>
      </c>
      <c r="G136" s="29">
        <f t="shared" si="20"/>
        <v>0</v>
      </c>
      <c r="H136" s="29">
        <f t="shared" si="21"/>
        <v>0</v>
      </c>
      <c r="I136" s="17"/>
      <c r="J136" s="29">
        <f t="shared" si="22"/>
        <v>0</v>
      </c>
      <c r="K136" s="29">
        <f t="shared" si="23"/>
        <v>0</v>
      </c>
    </row>
    <row r="137" spans="1:11" ht="20.100000000000001" customHeight="1" x14ac:dyDescent="0.25">
      <c r="A137" s="29">
        <f>IF('Tax Calculator'!A137="","",'Tax Calculator'!A137)</f>
        <v>132</v>
      </c>
      <c r="B137" s="35" t="str">
        <f>IF('Tax Calculator'!B137="","",'Tax Calculator'!B137)</f>
        <v>Y</v>
      </c>
      <c r="C137" s="29">
        <f t="shared" si="16"/>
        <v>-50000</v>
      </c>
      <c r="D137" s="29">
        <f t="shared" si="17"/>
        <v>0</v>
      </c>
      <c r="E137" s="29">
        <f t="shared" si="18"/>
        <v>0</v>
      </c>
      <c r="F137" s="29">
        <f t="shared" si="19"/>
        <v>0</v>
      </c>
      <c r="G137" s="29">
        <f t="shared" si="20"/>
        <v>0</v>
      </c>
      <c r="H137" s="29">
        <f t="shared" si="21"/>
        <v>0</v>
      </c>
      <c r="I137" s="17"/>
      <c r="J137" s="29">
        <f t="shared" si="22"/>
        <v>0</v>
      </c>
      <c r="K137" s="29">
        <f t="shared" si="23"/>
        <v>0</v>
      </c>
    </row>
    <row r="138" spans="1:11" ht="20.100000000000001" customHeight="1" x14ac:dyDescent="0.25">
      <c r="A138" s="29">
        <f>IF('Tax Calculator'!A138="","",'Tax Calculator'!A138)</f>
        <v>133</v>
      </c>
      <c r="B138" s="35" t="str">
        <f>IF('Tax Calculator'!B138="","",'Tax Calculator'!B138)</f>
        <v>Z</v>
      </c>
      <c r="C138" s="29">
        <f t="shared" si="16"/>
        <v>-50000</v>
      </c>
      <c r="D138" s="29">
        <f t="shared" si="17"/>
        <v>0</v>
      </c>
      <c r="E138" s="29">
        <f t="shared" si="18"/>
        <v>0</v>
      </c>
      <c r="F138" s="29">
        <f t="shared" si="19"/>
        <v>0</v>
      </c>
      <c r="G138" s="29">
        <f t="shared" si="20"/>
        <v>0</v>
      </c>
      <c r="H138" s="29">
        <f t="shared" si="21"/>
        <v>0</v>
      </c>
      <c r="I138" s="17"/>
      <c r="J138" s="29">
        <f t="shared" si="22"/>
        <v>0</v>
      </c>
      <c r="K138" s="29">
        <f t="shared" si="23"/>
        <v>0</v>
      </c>
    </row>
    <row r="139" spans="1:11" ht="20.100000000000001" customHeight="1" x14ac:dyDescent="0.25">
      <c r="A139" s="29">
        <f>IF('Tax Calculator'!A139="","",'Tax Calculator'!A139)</f>
        <v>134</v>
      </c>
      <c r="B139" s="35" t="str">
        <f>IF('Tax Calculator'!B139="","",'Tax Calculator'!B139)</f>
        <v>A</v>
      </c>
      <c r="C139" s="29">
        <f t="shared" si="16"/>
        <v>-50000</v>
      </c>
      <c r="D139" s="29">
        <f t="shared" si="17"/>
        <v>0</v>
      </c>
      <c r="E139" s="29">
        <f t="shared" si="18"/>
        <v>0</v>
      </c>
      <c r="F139" s="29">
        <f t="shared" si="19"/>
        <v>0</v>
      </c>
      <c r="G139" s="29">
        <f t="shared" si="20"/>
        <v>0</v>
      </c>
      <c r="H139" s="29">
        <f t="shared" si="21"/>
        <v>0</v>
      </c>
      <c r="I139" s="17"/>
      <c r="J139" s="29">
        <f t="shared" si="22"/>
        <v>0</v>
      </c>
      <c r="K139" s="29">
        <f t="shared" si="23"/>
        <v>0</v>
      </c>
    </row>
    <row r="140" spans="1:11" ht="20.100000000000001" customHeight="1" x14ac:dyDescent="0.25">
      <c r="A140" s="29">
        <f>IF('Tax Calculator'!A140="","",'Tax Calculator'!A140)</f>
        <v>135</v>
      </c>
      <c r="B140" s="35" t="str">
        <f>IF('Tax Calculator'!B140="","",'Tax Calculator'!B140)</f>
        <v>B</v>
      </c>
      <c r="C140" s="29">
        <f t="shared" si="16"/>
        <v>-50000</v>
      </c>
      <c r="D140" s="29">
        <f t="shared" si="17"/>
        <v>0</v>
      </c>
      <c r="E140" s="29">
        <f t="shared" si="18"/>
        <v>0</v>
      </c>
      <c r="F140" s="29">
        <f t="shared" si="19"/>
        <v>0</v>
      </c>
      <c r="G140" s="29">
        <f t="shared" si="20"/>
        <v>0</v>
      </c>
      <c r="H140" s="29">
        <f t="shared" si="21"/>
        <v>0</v>
      </c>
      <c r="I140" s="17"/>
      <c r="J140" s="29">
        <f t="shared" si="22"/>
        <v>0</v>
      </c>
      <c r="K140" s="29">
        <f t="shared" si="23"/>
        <v>0</v>
      </c>
    </row>
    <row r="141" spans="1:11" ht="20.100000000000001" customHeight="1" x14ac:dyDescent="0.25">
      <c r="A141" s="29">
        <f>IF('Tax Calculator'!A141="","",'Tax Calculator'!A141)</f>
        <v>136</v>
      </c>
      <c r="B141" s="35" t="str">
        <f>IF('Tax Calculator'!B141="","",'Tax Calculator'!B141)</f>
        <v>C</v>
      </c>
      <c r="C141" s="29">
        <f t="shared" si="16"/>
        <v>-50000</v>
      </c>
      <c r="D141" s="29">
        <f t="shared" si="17"/>
        <v>0</v>
      </c>
      <c r="E141" s="29">
        <f t="shared" si="18"/>
        <v>0</v>
      </c>
      <c r="F141" s="29">
        <f t="shared" si="19"/>
        <v>0</v>
      </c>
      <c r="G141" s="29">
        <f t="shared" si="20"/>
        <v>0</v>
      </c>
      <c r="H141" s="29">
        <f t="shared" si="21"/>
        <v>0</v>
      </c>
      <c r="I141" s="17"/>
      <c r="J141" s="29">
        <f t="shared" si="22"/>
        <v>0</v>
      </c>
      <c r="K141" s="29">
        <f t="shared" si="23"/>
        <v>0</v>
      </c>
    </row>
    <row r="142" spans="1:11" ht="20.100000000000001" customHeight="1" x14ac:dyDescent="0.25">
      <c r="A142" s="29">
        <f>IF('Tax Calculator'!A142="","",'Tax Calculator'!A142)</f>
        <v>137</v>
      </c>
      <c r="B142" s="35" t="str">
        <f>IF('Tax Calculator'!B142="","",'Tax Calculator'!B142)</f>
        <v>D</v>
      </c>
      <c r="C142" s="29">
        <f t="shared" si="16"/>
        <v>-50000</v>
      </c>
      <c r="D142" s="29">
        <f t="shared" si="17"/>
        <v>0</v>
      </c>
      <c r="E142" s="29">
        <f t="shared" si="18"/>
        <v>0</v>
      </c>
      <c r="F142" s="29">
        <f t="shared" si="19"/>
        <v>0</v>
      </c>
      <c r="G142" s="29">
        <f t="shared" si="20"/>
        <v>0</v>
      </c>
      <c r="H142" s="29">
        <f t="shared" si="21"/>
        <v>0</v>
      </c>
      <c r="I142" s="17"/>
      <c r="J142" s="29">
        <f t="shared" si="22"/>
        <v>0</v>
      </c>
      <c r="K142" s="29">
        <f t="shared" si="23"/>
        <v>0</v>
      </c>
    </row>
    <row r="143" spans="1:11" ht="20.100000000000001" customHeight="1" x14ac:dyDescent="0.25">
      <c r="A143" s="29">
        <f>IF('Tax Calculator'!A143="","",'Tax Calculator'!A143)</f>
        <v>138</v>
      </c>
      <c r="B143" s="35" t="str">
        <f>IF('Tax Calculator'!B143="","",'Tax Calculator'!B143)</f>
        <v>E</v>
      </c>
      <c r="C143" s="29">
        <f t="shared" si="16"/>
        <v>-50000</v>
      </c>
      <c r="D143" s="29">
        <f t="shared" si="17"/>
        <v>0</v>
      </c>
      <c r="E143" s="29">
        <f t="shared" si="18"/>
        <v>0</v>
      </c>
      <c r="F143" s="29">
        <f t="shared" si="19"/>
        <v>0</v>
      </c>
      <c r="G143" s="29">
        <f t="shared" si="20"/>
        <v>0</v>
      </c>
      <c r="H143" s="29">
        <f t="shared" si="21"/>
        <v>0</v>
      </c>
      <c r="I143" s="17"/>
      <c r="J143" s="29">
        <f t="shared" si="22"/>
        <v>0</v>
      </c>
      <c r="K143" s="29">
        <f t="shared" si="23"/>
        <v>0</v>
      </c>
    </row>
    <row r="144" spans="1:11" ht="20.100000000000001" customHeight="1" x14ac:dyDescent="0.25">
      <c r="A144" s="29">
        <f>IF('Tax Calculator'!A144="","",'Tax Calculator'!A144)</f>
        <v>139</v>
      </c>
      <c r="B144" s="35" t="str">
        <f>IF('Tax Calculator'!B144="","",'Tax Calculator'!B144)</f>
        <v>F</v>
      </c>
      <c r="C144" s="29">
        <f t="shared" si="16"/>
        <v>-50000</v>
      </c>
      <c r="D144" s="29">
        <f t="shared" si="17"/>
        <v>0</v>
      </c>
      <c r="E144" s="29">
        <f t="shared" si="18"/>
        <v>0</v>
      </c>
      <c r="F144" s="29">
        <f t="shared" si="19"/>
        <v>0</v>
      </c>
      <c r="G144" s="29">
        <f t="shared" si="20"/>
        <v>0</v>
      </c>
      <c r="H144" s="29">
        <f t="shared" si="21"/>
        <v>0</v>
      </c>
      <c r="I144" s="17"/>
      <c r="J144" s="29">
        <f t="shared" si="22"/>
        <v>0</v>
      </c>
      <c r="K144" s="29">
        <f t="shared" si="23"/>
        <v>0</v>
      </c>
    </row>
    <row r="145" spans="1:11" ht="20.100000000000001" customHeight="1" x14ac:dyDescent="0.25">
      <c r="A145" s="29">
        <f>IF('Tax Calculator'!A145="","",'Tax Calculator'!A145)</f>
        <v>140</v>
      </c>
      <c r="B145" s="35" t="str">
        <f>IF('Tax Calculator'!B145="","",'Tax Calculator'!B145)</f>
        <v>G</v>
      </c>
      <c r="C145" s="29">
        <f t="shared" si="16"/>
        <v>-50000</v>
      </c>
      <c r="D145" s="29">
        <f t="shared" si="17"/>
        <v>0</v>
      </c>
      <c r="E145" s="29">
        <f t="shared" si="18"/>
        <v>0</v>
      </c>
      <c r="F145" s="29">
        <f t="shared" si="19"/>
        <v>0</v>
      </c>
      <c r="G145" s="29">
        <f t="shared" si="20"/>
        <v>0</v>
      </c>
      <c r="H145" s="29">
        <f t="shared" si="21"/>
        <v>0</v>
      </c>
      <c r="I145" s="17"/>
      <c r="J145" s="29">
        <f t="shared" si="22"/>
        <v>0</v>
      </c>
      <c r="K145" s="29">
        <f t="shared" si="23"/>
        <v>0</v>
      </c>
    </row>
    <row r="146" spans="1:11" ht="20.100000000000001" customHeight="1" x14ac:dyDescent="0.25">
      <c r="A146" s="29">
        <f>IF('Tax Calculator'!A146="","",'Tax Calculator'!A146)</f>
        <v>141</v>
      </c>
      <c r="B146" s="35" t="str">
        <f>IF('Tax Calculator'!B146="","",'Tax Calculator'!B146)</f>
        <v>H</v>
      </c>
      <c r="C146" s="29">
        <f t="shared" si="16"/>
        <v>-50000</v>
      </c>
      <c r="D146" s="29">
        <f t="shared" si="17"/>
        <v>0</v>
      </c>
      <c r="E146" s="29">
        <f t="shared" si="18"/>
        <v>0</v>
      </c>
      <c r="F146" s="29">
        <f t="shared" si="19"/>
        <v>0</v>
      </c>
      <c r="G146" s="29">
        <f t="shared" si="20"/>
        <v>0</v>
      </c>
      <c r="H146" s="29">
        <f t="shared" si="21"/>
        <v>0</v>
      </c>
      <c r="I146" s="17"/>
      <c r="J146" s="29">
        <f t="shared" si="22"/>
        <v>0</v>
      </c>
      <c r="K146" s="29">
        <f t="shared" si="23"/>
        <v>0</v>
      </c>
    </row>
    <row r="147" spans="1:11" ht="20.100000000000001" customHeight="1" x14ac:dyDescent="0.25">
      <c r="A147" s="29">
        <f>IF('Tax Calculator'!A147="","",'Tax Calculator'!A147)</f>
        <v>142</v>
      </c>
      <c r="B147" s="35" t="str">
        <f>IF('Tax Calculator'!B147="","",'Tax Calculator'!B147)</f>
        <v>I</v>
      </c>
      <c r="C147" s="29">
        <f t="shared" si="16"/>
        <v>-50000</v>
      </c>
      <c r="D147" s="29">
        <f t="shared" si="17"/>
        <v>0</v>
      </c>
      <c r="E147" s="29">
        <f t="shared" si="18"/>
        <v>0</v>
      </c>
      <c r="F147" s="29">
        <f t="shared" si="19"/>
        <v>0</v>
      </c>
      <c r="G147" s="29">
        <f t="shared" si="20"/>
        <v>0</v>
      </c>
      <c r="H147" s="29">
        <f t="shared" si="21"/>
        <v>0</v>
      </c>
      <c r="I147" s="17"/>
      <c r="J147" s="29">
        <f t="shared" si="22"/>
        <v>0</v>
      </c>
      <c r="K147" s="29">
        <f t="shared" si="23"/>
        <v>0</v>
      </c>
    </row>
    <row r="148" spans="1:11" ht="20.100000000000001" customHeight="1" x14ac:dyDescent="0.25">
      <c r="A148" s="29">
        <f>IF('Tax Calculator'!A148="","",'Tax Calculator'!A148)</f>
        <v>143</v>
      </c>
      <c r="B148" s="35" t="str">
        <f>IF('Tax Calculator'!B148="","",'Tax Calculator'!B148)</f>
        <v>J</v>
      </c>
      <c r="C148" s="29">
        <f t="shared" si="16"/>
        <v>-50000</v>
      </c>
      <c r="D148" s="29">
        <f t="shared" si="17"/>
        <v>0</v>
      </c>
      <c r="E148" s="29">
        <f t="shared" si="18"/>
        <v>0</v>
      </c>
      <c r="F148" s="29">
        <f t="shared" si="19"/>
        <v>0</v>
      </c>
      <c r="G148" s="29">
        <f t="shared" si="20"/>
        <v>0</v>
      </c>
      <c r="H148" s="29">
        <f t="shared" si="21"/>
        <v>0</v>
      </c>
      <c r="I148" s="17"/>
      <c r="J148" s="29">
        <f t="shared" si="22"/>
        <v>0</v>
      </c>
      <c r="K148" s="29">
        <f t="shared" si="23"/>
        <v>0</v>
      </c>
    </row>
    <row r="149" spans="1:11" ht="20.100000000000001" customHeight="1" x14ac:dyDescent="0.25">
      <c r="A149" s="29">
        <f>IF('Tax Calculator'!A149="","",'Tax Calculator'!A149)</f>
        <v>144</v>
      </c>
      <c r="B149" s="35" t="str">
        <f>IF('Tax Calculator'!B149="","",'Tax Calculator'!B149)</f>
        <v>K</v>
      </c>
      <c r="C149" s="29">
        <f t="shared" si="16"/>
        <v>-50000</v>
      </c>
      <c r="D149" s="29">
        <f t="shared" si="17"/>
        <v>0</v>
      </c>
      <c r="E149" s="29">
        <f t="shared" si="18"/>
        <v>0</v>
      </c>
      <c r="F149" s="29">
        <f t="shared" si="19"/>
        <v>0</v>
      </c>
      <c r="G149" s="29">
        <f t="shared" si="20"/>
        <v>0</v>
      </c>
      <c r="H149" s="29">
        <f t="shared" si="21"/>
        <v>0</v>
      </c>
      <c r="I149" s="17"/>
      <c r="J149" s="29">
        <f t="shared" si="22"/>
        <v>0</v>
      </c>
      <c r="K149" s="29">
        <f t="shared" si="23"/>
        <v>0</v>
      </c>
    </row>
    <row r="150" spans="1:11" ht="20.100000000000001" customHeight="1" x14ac:dyDescent="0.25">
      <c r="A150" s="29">
        <f>IF('Tax Calculator'!A150="","",'Tax Calculator'!A150)</f>
        <v>145</v>
      </c>
      <c r="B150" s="35" t="str">
        <f>IF('Tax Calculator'!B150="","",'Tax Calculator'!B150)</f>
        <v>L</v>
      </c>
      <c r="C150" s="29">
        <f t="shared" si="16"/>
        <v>-50000</v>
      </c>
      <c r="D150" s="29">
        <f t="shared" si="17"/>
        <v>0</v>
      </c>
      <c r="E150" s="29">
        <f t="shared" si="18"/>
        <v>0</v>
      </c>
      <c r="F150" s="29">
        <f t="shared" si="19"/>
        <v>0</v>
      </c>
      <c r="G150" s="29">
        <f t="shared" si="20"/>
        <v>0</v>
      </c>
      <c r="H150" s="29">
        <f t="shared" si="21"/>
        <v>0</v>
      </c>
      <c r="I150" s="17"/>
      <c r="J150" s="29">
        <f t="shared" si="22"/>
        <v>0</v>
      </c>
      <c r="K150" s="29">
        <f t="shared" si="23"/>
        <v>0</v>
      </c>
    </row>
    <row r="151" spans="1:11" ht="20.100000000000001" customHeight="1" x14ac:dyDescent="0.25">
      <c r="A151" s="29">
        <f>IF('Tax Calculator'!A151="","",'Tax Calculator'!A151)</f>
        <v>146</v>
      </c>
      <c r="B151" s="35" t="str">
        <f>IF('Tax Calculator'!B151="","",'Tax Calculator'!B151)</f>
        <v>M</v>
      </c>
      <c r="C151" s="29">
        <f t="shared" si="16"/>
        <v>-50000</v>
      </c>
      <c r="D151" s="29">
        <f t="shared" si="17"/>
        <v>0</v>
      </c>
      <c r="E151" s="29">
        <f t="shared" si="18"/>
        <v>0</v>
      </c>
      <c r="F151" s="29">
        <f t="shared" si="19"/>
        <v>0</v>
      </c>
      <c r="G151" s="29">
        <f t="shared" si="20"/>
        <v>0</v>
      </c>
      <c r="H151" s="29">
        <f t="shared" si="21"/>
        <v>0</v>
      </c>
      <c r="I151" s="17"/>
      <c r="J151" s="29">
        <f t="shared" si="22"/>
        <v>0</v>
      </c>
      <c r="K151" s="29">
        <f t="shared" si="23"/>
        <v>0</v>
      </c>
    </row>
    <row r="152" spans="1:11" ht="20.100000000000001" customHeight="1" x14ac:dyDescent="0.25">
      <c r="A152" s="29">
        <f>IF('Tax Calculator'!A152="","",'Tax Calculator'!A152)</f>
        <v>147</v>
      </c>
      <c r="B152" s="35" t="str">
        <f>IF('Tax Calculator'!B152="","",'Tax Calculator'!B152)</f>
        <v>N</v>
      </c>
      <c r="C152" s="29">
        <f t="shared" si="16"/>
        <v>-50000</v>
      </c>
      <c r="D152" s="29">
        <f t="shared" si="17"/>
        <v>0</v>
      </c>
      <c r="E152" s="29">
        <f t="shared" si="18"/>
        <v>0</v>
      </c>
      <c r="F152" s="29">
        <f t="shared" si="19"/>
        <v>0</v>
      </c>
      <c r="G152" s="29">
        <f t="shared" si="20"/>
        <v>0</v>
      </c>
      <c r="H152" s="29">
        <f t="shared" si="21"/>
        <v>0</v>
      </c>
      <c r="I152" s="17"/>
      <c r="J152" s="29">
        <f t="shared" si="22"/>
        <v>0</v>
      </c>
      <c r="K152" s="29">
        <f t="shared" si="23"/>
        <v>0</v>
      </c>
    </row>
    <row r="153" spans="1:11" ht="20.100000000000001" customHeight="1" x14ac:dyDescent="0.25">
      <c r="A153" s="29">
        <f>IF('Tax Calculator'!A153="","",'Tax Calculator'!A153)</f>
        <v>148</v>
      </c>
      <c r="B153" s="35" t="str">
        <f>IF('Tax Calculator'!B153="","",'Tax Calculator'!B153)</f>
        <v>O</v>
      </c>
      <c r="C153" s="29">
        <f t="shared" si="16"/>
        <v>-50000</v>
      </c>
      <c r="D153" s="29">
        <f t="shared" si="17"/>
        <v>0</v>
      </c>
      <c r="E153" s="29">
        <f t="shared" si="18"/>
        <v>0</v>
      </c>
      <c r="F153" s="29">
        <f t="shared" si="19"/>
        <v>0</v>
      </c>
      <c r="G153" s="29">
        <f t="shared" si="20"/>
        <v>0</v>
      </c>
      <c r="H153" s="29">
        <f t="shared" si="21"/>
        <v>0</v>
      </c>
      <c r="I153" s="17"/>
      <c r="J153" s="29">
        <f t="shared" si="22"/>
        <v>0</v>
      </c>
      <c r="K153" s="29">
        <f t="shared" si="23"/>
        <v>0</v>
      </c>
    </row>
    <row r="154" spans="1:11" ht="20.100000000000001" customHeight="1" x14ac:dyDescent="0.25">
      <c r="A154" s="29">
        <f>IF('Tax Calculator'!A154="","",'Tax Calculator'!A154)</f>
        <v>149</v>
      </c>
      <c r="B154" s="35" t="str">
        <f>IF('Tax Calculator'!B154="","",'Tax Calculator'!B154)</f>
        <v>P</v>
      </c>
      <c r="C154" s="29">
        <f t="shared" si="16"/>
        <v>-50000</v>
      </c>
      <c r="D154" s="29">
        <f t="shared" si="17"/>
        <v>0</v>
      </c>
      <c r="E154" s="29">
        <f t="shared" si="18"/>
        <v>0</v>
      </c>
      <c r="F154" s="29">
        <f t="shared" si="19"/>
        <v>0</v>
      </c>
      <c r="G154" s="29">
        <f t="shared" si="20"/>
        <v>0</v>
      </c>
      <c r="H154" s="29">
        <f t="shared" si="21"/>
        <v>0</v>
      </c>
      <c r="I154" s="17"/>
      <c r="J154" s="29">
        <f t="shared" si="22"/>
        <v>0</v>
      </c>
      <c r="K154" s="29">
        <f t="shared" si="23"/>
        <v>0</v>
      </c>
    </row>
    <row r="155" spans="1:11" ht="20.100000000000001" customHeight="1" x14ac:dyDescent="0.25">
      <c r="A155" s="29">
        <f>IF('Tax Calculator'!A155="","",'Tax Calculator'!A155)</f>
        <v>150</v>
      </c>
      <c r="B155" s="35" t="str">
        <f>IF('Tax Calculator'!B155="","",'Tax Calculator'!B155)</f>
        <v>Q</v>
      </c>
      <c r="C155" s="29">
        <f t="shared" si="16"/>
        <v>-50000</v>
      </c>
      <c r="D155" s="29">
        <f t="shared" si="17"/>
        <v>0</v>
      </c>
      <c r="E155" s="29">
        <f t="shared" si="18"/>
        <v>0</v>
      </c>
      <c r="F155" s="29">
        <f t="shared" si="19"/>
        <v>0</v>
      </c>
      <c r="G155" s="29">
        <f t="shared" si="20"/>
        <v>0</v>
      </c>
      <c r="H155" s="29">
        <f t="shared" si="21"/>
        <v>0</v>
      </c>
      <c r="I155" s="17"/>
      <c r="J155" s="29">
        <f t="shared" si="22"/>
        <v>0</v>
      </c>
      <c r="K155" s="29">
        <f t="shared" si="23"/>
        <v>0</v>
      </c>
    </row>
    <row r="156" spans="1:11" ht="20.100000000000001" customHeight="1" x14ac:dyDescent="0.25">
      <c r="A156" s="29">
        <f>IF('Tax Calculator'!A156="","",'Tax Calculator'!A156)</f>
        <v>151</v>
      </c>
      <c r="B156" s="35" t="str">
        <f>IF('Tax Calculator'!B156="","",'Tax Calculator'!B156)</f>
        <v>R</v>
      </c>
      <c r="C156" s="29">
        <f t="shared" si="16"/>
        <v>-50000</v>
      </c>
      <c r="D156" s="29">
        <f t="shared" si="17"/>
        <v>0</v>
      </c>
      <c r="E156" s="29">
        <f t="shared" si="18"/>
        <v>0</v>
      </c>
      <c r="F156" s="29">
        <f t="shared" si="19"/>
        <v>0</v>
      </c>
      <c r="G156" s="29">
        <f t="shared" si="20"/>
        <v>0</v>
      </c>
      <c r="H156" s="29">
        <f t="shared" si="21"/>
        <v>0</v>
      </c>
      <c r="I156" s="17"/>
      <c r="J156" s="29">
        <f t="shared" si="22"/>
        <v>0</v>
      </c>
      <c r="K156" s="29">
        <f t="shared" si="23"/>
        <v>0</v>
      </c>
    </row>
    <row r="157" spans="1:11" ht="20.100000000000001" customHeight="1" x14ac:dyDescent="0.25">
      <c r="A157" s="29">
        <f>IF('Tax Calculator'!A157="","",'Tax Calculator'!A157)</f>
        <v>152</v>
      </c>
      <c r="B157" s="35" t="str">
        <f>IF('Tax Calculator'!B157="","",'Tax Calculator'!B157)</f>
        <v>S</v>
      </c>
      <c r="C157" s="29">
        <f t="shared" si="16"/>
        <v>-50000</v>
      </c>
      <c r="D157" s="29">
        <f t="shared" si="17"/>
        <v>0</v>
      </c>
      <c r="E157" s="29">
        <f t="shared" si="18"/>
        <v>0</v>
      </c>
      <c r="F157" s="29">
        <f t="shared" si="19"/>
        <v>0</v>
      </c>
      <c r="G157" s="29">
        <f t="shared" si="20"/>
        <v>0</v>
      </c>
      <c r="H157" s="29">
        <f t="shared" si="21"/>
        <v>0</v>
      </c>
      <c r="I157" s="17"/>
      <c r="J157" s="29">
        <f t="shared" si="22"/>
        <v>0</v>
      </c>
      <c r="K157" s="29">
        <f t="shared" si="23"/>
        <v>0</v>
      </c>
    </row>
    <row r="158" spans="1:11" ht="20.100000000000001" customHeight="1" x14ac:dyDescent="0.25">
      <c r="A158" s="29">
        <f>IF('Tax Calculator'!A158="","",'Tax Calculator'!A158)</f>
        <v>153</v>
      </c>
      <c r="B158" s="35" t="str">
        <f>IF('Tax Calculator'!B158="","",'Tax Calculator'!B158)</f>
        <v>T</v>
      </c>
      <c r="C158" s="29">
        <f t="shared" si="16"/>
        <v>-50000</v>
      </c>
      <c r="D158" s="29">
        <f t="shared" si="17"/>
        <v>0</v>
      </c>
      <c r="E158" s="29">
        <f t="shared" si="18"/>
        <v>0</v>
      </c>
      <c r="F158" s="29">
        <f t="shared" si="19"/>
        <v>0</v>
      </c>
      <c r="G158" s="29">
        <f t="shared" si="20"/>
        <v>0</v>
      </c>
      <c r="H158" s="29">
        <f t="shared" si="21"/>
        <v>0</v>
      </c>
      <c r="I158" s="17"/>
      <c r="J158" s="29">
        <f t="shared" si="22"/>
        <v>0</v>
      </c>
      <c r="K158" s="29">
        <f t="shared" si="23"/>
        <v>0</v>
      </c>
    </row>
    <row r="159" spans="1:11" ht="20.100000000000001" customHeight="1" x14ac:dyDescent="0.25">
      <c r="A159" s="29">
        <f>IF('Tax Calculator'!A159="","",'Tax Calculator'!A159)</f>
        <v>154</v>
      </c>
      <c r="B159" s="35" t="str">
        <f>IF('Tax Calculator'!B159="","",'Tax Calculator'!B159)</f>
        <v>U</v>
      </c>
      <c r="C159" s="29">
        <f t="shared" si="16"/>
        <v>-50000</v>
      </c>
      <c r="D159" s="29">
        <f t="shared" si="17"/>
        <v>0</v>
      </c>
      <c r="E159" s="29">
        <f t="shared" si="18"/>
        <v>0</v>
      </c>
      <c r="F159" s="29">
        <f t="shared" si="19"/>
        <v>0</v>
      </c>
      <c r="G159" s="29">
        <f t="shared" si="20"/>
        <v>0</v>
      </c>
      <c r="H159" s="29">
        <f t="shared" si="21"/>
        <v>0</v>
      </c>
      <c r="I159" s="17"/>
      <c r="J159" s="29">
        <f t="shared" si="22"/>
        <v>0</v>
      </c>
      <c r="K159" s="29">
        <f t="shared" si="23"/>
        <v>0</v>
      </c>
    </row>
    <row r="160" spans="1:11" ht="20.100000000000001" customHeight="1" x14ac:dyDescent="0.25">
      <c r="A160" s="29">
        <f>IF('Tax Calculator'!A160="","",'Tax Calculator'!A160)</f>
        <v>155</v>
      </c>
      <c r="B160" s="35" t="str">
        <f>IF('Tax Calculator'!B160="","",'Tax Calculator'!B160)</f>
        <v>V</v>
      </c>
      <c r="C160" s="29">
        <f t="shared" si="16"/>
        <v>-50000</v>
      </c>
      <c r="D160" s="29">
        <f t="shared" si="17"/>
        <v>0</v>
      </c>
      <c r="E160" s="29">
        <f t="shared" si="18"/>
        <v>0</v>
      </c>
      <c r="F160" s="29">
        <f t="shared" si="19"/>
        <v>0</v>
      </c>
      <c r="G160" s="29">
        <f t="shared" si="20"/>
        <v>0</v>
      </c>
      <c r="H160" s="29">
        <f t="shared" si="21"/>
        <v>0</v>
      </c>
      <c r="I160" s="17"/>
      <c r="J160" s="29">
        <f t="shared" si="22"/>
        <v>0</v>
      </c>
      <c r="K160" s="29">
        <f t="shared" si="23"/>
        <v>0</v>
      </c>
    </row>
    <row r="161" spans="1:11" ht="20.100000000000001" customHeight="1" x14ac:dyDescent="0.25">
      <c r="A161" s="29">
        <f>IF('Tax Calculator'!A161="","",'Tax Calculator'!A161)</f>
        <v>156</v>
      </c>
      <c r="B161" s="35" t="str">
        <f>IF('Tax Calculator'!B161="","",'Tax Calculator'!B161)</f>
        <v>W</v>
      </c>
      <c r="C161" s="29">
        <f t="shared" si="16"/>
        <v>-50000</v>
      </c>
      <c r="D161" s="29">
        <f t="shared" si="17"/>
        <v>0</v>
      </c>
      <c r="E161" s="29">
        <f t="shared" si="18"/>
        <v>0</v>
      </c>
      <c r="F161" s="29">
        <f t="shared" si="19"/>
        <v>0</v>
      </c>
      <c r="G161" s="29">
        <f t="shared" si="20"/>
        <v>0</v>
      </c>
      <c r="H161" s="29">
        <f t="shared" si="21"/>
        <v>0</v>
      </c>
      <c r="I161" s="17"/>
      <c r="J161" s="29">
        <f t="shared" si="22"/>
        <v>0</v>
      </c>
      <c r="K161" s="29">
        <f t="shared" si="23"/>
        <v>0</v>
      </c>
    </row>
    <row r="162" spans="1:11" ht="20.100000000000001" customHeight="1" x14ac:dyDescent="0.25">
      <c r="A162" s="29">
        <f>IF('Tax Calculator'!A162="","",'Tax Calculator'!A162)</f>
        <v>157</v>
      </c>
      <c r="B162" s="35" t="str">
        <f>IF('Tax Calculator'!B162="","",'Tax Calculator'!B162)</f>
        <v>X</v>
      </c>
      <c r="C162" s="29">
        <f t="shared" si="16"/>
        <v>-50000</v>
      </c>
      <c r="D162" s="29">
        <f t="shared" si="17"/>
        <v>0</v>
      </c>
      <c r="E162" s="29">
        <f t="shared" si="18"/>
        <v>0</v>
      </c>
      <c r="F162" s="29">
        <f t="shared" si="19"/>
        <v>0</v>
      </c>
      <c r="G162" s="29">
        <f t="shared" si="20"/>
        <v>0</v>
      </c>
      <c r="H162" s="29">
        <f t="shared" si="21"/>
        <v>0</v>
      </c>
      <c r="I162" s="17"/>
      <c r="J162" s="29">
        <f t="shared" si="22"/>
        <v>0</v>
      </c>
      <c r="K162" s="29">
        <f t="shared" si="23"/>
        <v>0</v>
      </c>
    </row>
    <row r="163" spans="1:11" ht="20.100000000000001" customHeight="1" x14ac:dyDescent="0.25">
      <c r="A163" s="29">
        <f>IF('Tax Calculator'!A163="","",'Tax Calculator'!A163)</f>
        <v>158</v>
      </c>
      <c r="B163" s="35" t="str">
        <f>IF('Tax Calculator'!B163="","",'Tax Calculator'!B163)</f>
        <v>Y</v>
      </c>
      <c r="C163" s="29">
        <f t="shared" si="16"/>
        <v>-50000</v>
      </c>
      <c r="D163" s="29">
        <f t="shared" si="17"/>
        <v>0</v>
      </c>
      <c r="E163" s="29">
        <f t="shared" si="18"/>
        <v>0</v>
      </c>
      <c r="F163" s="29">
        <f t="shared" si="19"/>
        <v>0</v>
      </c>
      <c r="G163" s="29">
        <f t="shared" si="20"/>
        <v>0</v>
      </c>
      <c r="H163" s="29">
        <f t="shared" si="21"/>
        <v>0</v>
      </c>
      <c r="I163" s="17"/>
      <c r="J163" s="29">
        <f t="shared" si="22"/>
        <v>0</v>
      </c>
      <c r="K163" s="29">
        <f t="shared" si="23"/>
        <v>0</v>
      </c>
    </row>
    <row r="164" spans="1:11" ht="20.100000000000001" customHeight="1" x14ac:dyDescent="0.25">
      <c r="A164" s="29">
        <f>IF('Tax Calculator'!A164="","",'Tax Calculator'!A164)</f>
        <v>159</v>
      </c>
      <c r="B164" s="35" t="str">
        <f>IF('Tax Calculator'!B164="","",'Tax Calculator'!B164)</f>
        <v>Z</v>
      </c>
      <c r="C164" s="29">
        <f t="shared" si="16"/>
        <v>-50000</v>
      </c>
      <c r="D164" s="29">
        <f t="shared" si="17"/>
        <v>0</v>
      </c>
      <c r="E164" s="29">
        <f t="shared" si="18"/>
        <v>0</v>
      </c>
      <c r="F164" s="29">
        <f t="shared" si="19"/>
        <v>0</v>
      </c>
      <c r="G164" s="29">
        <f t="shared" si="20"/>
        <v>0</v>
      </c>
      <c r="H164" s="29">
        <f t="shared" si="21"/>
        <v>0</v>
      </c>
      <c r="I164" s="17"/>
      <c r="J164" s="29">
        <f t="shared" si="22"/>
        <v>0</v>
      </c>
      <c r="K164" s="29">
        <f t="shared" si="23"/>
        <v>0</v>
      </c>
    </row>
    <row r="165" spans="1:11" ht="20.100000000000001" customHeight="1" x14ac:dyDescent="0.25">
      <c r="A165" s="29">
        <f>IF('Tax Calculator'!A165="","",'Tax Calculator'!A165)</f>
        <v>160</v>
      </c>
      <c r="B165" s="35" t="str">
        <f>IF('Tax Calculator'!B165="","",'Tax Calculator'!B165)</f>
        <v>A</v>
      </c>
      <c r="C165" s="29">
        <f t="shared" si="16"/>
        <v>-50000</v>
      </c>
      <c r="D165" s="29">
        <f t="shared" si="17"/>
        <v>0</v>
      </c>
      <c r="E165" s="29">
        <f t="shared" si="18"/>
        <v>0</v>
      </c>
      <c r="F165" s="29">
        <f t="shared" si="19"/>
        <v>0</v>
      </c>
      <c r="G165" s="29">
        <f t="shared" si="20"/>
        <v>0</v>
      </c>
      <c r="H165" s="29">
        <f t="shared" si="21"/>
        <v>0</v>
      </c>
      <c r="I165" s="17"/>
      <c r="J165" s="29">
        <f t="shared" si="22"/>
        <v>0</v>
      </c>
      <c r="K165" s="29">
        <f t="shared" si="23"/>
        <v>0</v>
      </c>
    </row>
    <row r="166" spans="1:11" ht="20.100000000000001" customHeight="1" x14ac:dyDescent="0.25">
      <c r="A166" s="29">
        <f>IF('Tax Calculator'!A166="","",'Tax Calculator'!A166)</f>
        <v>161</v>
      </c>
      <c r="B166" s="35" t="str">
        <f>IF('Tax Calculator'!B166="","",'Tax Calculator'!B166)</f>
        <v>B</v>
      </c>
      <c r="C166" s="29">
        <f t="shared" si="16"/>
        <v>-50000</v>
      </c>
      <c r="D166" s="29">
        <f t="shared" si="17"/>
        <v>0</v>
      </c>
      <c r="E166" s="29">
        <f t="shared" si="18"/>
        <v>0</v>
      </c>
      <c r="F166" s="29">
        <f t="shared" si="19"/>
        <v>0</v>
      </c>
      <c r="G166" s="29">
        <f t="shared" si="20"/>
        <v>0</v>
      </c>
      <c r="H166" s="29">
        <f t="shared" si="21"/>
        <v>0</v>
      </c>
      <c r="I166" s="17"/>
      <c r="J166" s="29">
        <f t="shared" si="22"/>
        <v>0</v>
      </c>
      <c r="K166" s="29">
        <f t="shared" si="23"/>
        <v>0</v>
      </c>
    </row>
    <row r="167" spans="1:11" ht="20.100000000000001" customHeight="1" x14ac:dyDescent="0.25">
      <c r="A167" s="29">
        <f>IF('Tax Calculator'!A167="","",'Tax Calculator'!A167)</f>
        <v>162</v>
      </c>
      <c r="B167" s="35" t="str">
        <f>IF('Tax Calculator'!B167="","",'Tax Calculator'!B167)</f>
        <v>C</v>
      </c>
      <c r="C167" s="29">
        <f t="shared" si="16"/>
        <v>-50000</v>
      </c>
      <c r="D167" s="29">
        <f t="shared" si="17"/>
        <v>0</v>
      </c>
      <c r="E167" s="29">
        <f t="shared" si="18"/>
        <v>0</v>
      </c>
      <c r="F167" s="29">
        <f t="shared" si="19"/>
        <v>0</v>
      </c>
      <c r="G167" s="29">
        <f t="shared" si="20"/>
        <v>0</v>
      </c>
      <c r="H167" s="29">
        <f t="shared" si="21"/>
        <v>0</v>
      </c>
      <c r="I167" s="17"/>
      <c r="J167" s="29">
        <f t="shared" si="22"/>
        <v>0</v>
      </c>
      <c r="K167" s="29">
        <f t="shared" si="23"/>
        <v>0</v>
      </c>
    </row>
    <row r="168" spans="1:11" ht="20.100000000000001" customHeight="1" x14ac:dyDescent="0.25">
      <c r="A168" s="29">
        <f>IF('Tax Calculator'!A168="","",'Tax Calculator'!A168)</f>
        <v>163</v>
      </c>
      <c r="B168" s="35" t="str">
        <f>IF('Tax Calculator'!B168="","",'Tax Calculator'!B168)</f>
        <v>D</v>
      </c>
      <c r="C168" s="29">
        <f t="shared" si="16"/>
        <v>-50000</v>
      </c>
      <c r="D168" s="29">
        <f t="shared" si="17"/>
        <v>0</v>
      </c>
      <c r="E168" s="29">
        <f t="shared" si="18"/>
        <v>0</v>
      </c>
      <c r="F168" s="29">
        <f t="shared" si="19"/>
        <v>0</v>
      </c>
      <c r="G168" s="29">
        <f t="shared" si="20"/>
        <v>0</v>
      </c>
      <c r="H168" s="29">
        <f t="shared" si="21"/>
        <v>0</v>
      </c>
      <c r="I168" s="17"/>
      <c r="J168" s="29">
        <f t="shared" si="22"/>
        <v>0</v>
      </c>
      <c r="K168" s="29">
        <f t="shared" si="23"/>
        <v>0</v>
      </c>
    </row>
    <row r="169" spans="1:11" ht="20.100000000000001" customHeight="1" x14ac:dyDescent="0.25">
      <c r="A169" s="29">
        <f>IF('Tax Calculator'!A169="","",'Tax Calculator'!A169)</f>
        <v>164</v>
      </c>
      <c r="B169" s="35" t="str">
        <f>IF('Tax Calculator'!B169="","",'Tax Calculator'!B169)</f>
        <v>E</v>
      </c>
      <c r="C169" s="29">
        <f t="shared" si="16"/>
        <v>-50000</v>
      </c>
      <c r="D169" s="29">
        <f t="shared" si="17"/>
        <v>0</v>
      </c>
      <c r="E169" s="29">
        <f t="shared" si="18"/>
        <v>0</v>
      </c>
      <c r="F169" s="29">
        <f t="shared" si="19"/>
        <v>0</v>
      </c>
      <c r="G169" s="29">
        <f t="shared" si="20"/>
        <v>0</v>
      </c>
      <c r="H169" s="29">
        <f t="shared" si="21"/>
        <v>0</v>
      </c>
      <c r="I169" s="17"/>
      <c r="J169" s="29">
        <f t="shared" si="22"/>
        <v>0</v>
      </c>
      <c r="K169" s="29">
        <f t="shared" si="23"/>
        <v>0</v>
      </c>
    </row>
    <row r="170" spans="1:11" ht="20.100000000000001" customHeight="1" x14ac:dyDescent="0.25">
      <c r="A170" s="29">
        <f>IF('Tax Calculator'!A170="","",'Tax Calculator'!A170)</f>
        <v>165</v>
      </c>
      <c r="B170" s="35" t="str">
        <f>IF('Tax Calculator'!B170="","",'Tax Calculator'!B170)</f>
        <v>F</v>
      </c>
      <c r="C170" s="29">
        <f t="shared" si="16"/>
        <v>-50000</v>
      </c>
      <c r="D170" s="29">
        <f t="shared" si="17"/>
        <v>0</v>
      </c>
      <c r="E170" s="29">
        <f t="shared" si="18"/>
        <v>0</v>
      </c>
      <c r="F170" s="29">
        <f t="shared" si="19"/>
        <v>0</v>
      </c>
      <c r="G170" s="29">
        <f t="shared" si="20"/>
        <v>0</v>
      </c>
      <c r="H170" s="29">
        <f t="shared" si="21"/>
        <v>0</v>
      </c>
      <c r="I170" s="17"/>
      <c r="J170" s="29">
        <f t="shared" si="22"/>
        <v>0</v>
      </c>
      <c r="K170" s="29">
        <f t="shared" si="23"/>
        <v>0</v>
      </c>
    </row>
    <row r="171" spans="1:11" ht="20.100000000000001" customHeight="1" x14ac:dyDescent="0.25">
      <c r="A171" s="29">
        <f>IF('Tax Calculator'!A171="","",'Tax Calculator'!A171)</f>
        <v>166</v>
      </c>
      <c r="B171" s="35" t="str">
        <f>IF('Tax Calculator'!B171="","",'Tax Calculator'!B171)</f>
        <v>G</v>
      </c>
      <c r="C171" s="29">
        <f t="shared" si="16"/>
        <v>-50000</v>
      </c>
      <c r="D171" s="29">
        <f t="shared" si="17"/>
        <v>0</v>
      </c>
      <c r="E171" s="29">
        <f t="shared" si="18"/>
        <v>0</v>
      </c>
      <c r="F171" s="29">
        <f t="shared" si="19"/>
        <v>0</v>
      </c>
      <c r="G171" s="29">
        <f t="shared" si="20"/>
        <v>0</v>
      </c>
      <c r="H171" s="29">
        <f t="shared" si="21"/>
        <v>0</v>
      </c>
      <c r="I171" s="17"/>
      <c r="J171" s="29">
        <f t="shared" si="22"/>
        <v>0</v>
      </c>
      <c r="K171" s="29">
        <f t="shared" si="23"/>
        <v>0</v>
      </c>
    </row>
    <row r="172" spans="1:11" ht="20.100000000000001" customHeight="1" x14ac:dyDescent="0.25">
      <c r="A172" s="29">
        <f>IF('Tax Calculator'!A172="","",'Tax Calculator'!A172)</f>
        <v>167</v>
      </c>
      <c r="B172" s="35" t="str">
        <f>IF('Tax Calculator'!B172="","",'Tax Calculator'!B172)</f>
        <v>H</v>
      </c>
      <c r="C172" s="29">
        <f t="shared" si="16"/>
        <v>-50000</v>
      </c>
      <c r="D172" s="29">
        <f t="shared" si="17"/>
        <v>0</v>
      </c>
      <c r="E172" s="29">
        <f t="shared" si="18"/>
        <v>0</v>
      </c>
      <c r="F172" s="29">
        <f t="shared" si="19"/>
        <v>0</v>
      </c>
      <c r="G172" s="29">
        <f t="shared" si="20"/>
        <v>0</v>
      </c>
      <c r="H172" s="29">
        <f t="shared" si="21"/>
        <v>0</v>
      </c>
      <c r="I172" s="17"/>
      <c r="J172" s="29">
        <f t="shared" si="22"/>
        <v>0</v>
      </c>
      <c r="K172" s="29">
        <f t="shared" si="23"/>
        <v>0</v>
      </c>
    </row>
    <row r="173" spans="1:11" ht="20.100000000000001" customHeight="1" x14ac:dyDescent="0.25">
      <c r="A173" s="29">
        <f>IF('Tax Calculator'!A173="","",'Tax Calculator'!A173)</f>
        <v>168</v>
      </c>
      <c r="B173" s="35" t="str">
        <f>IF('Tax Calculator'!B173="","",'Tax Calculator'!B173)</f>
        <v>I</v>
      </c>
      <c r="C173" s="29">
        <f t="shared" si="16"/>
        <v>-50000</v>
      </c>
      <c r="D173" s="29">
        <f t="shared" si="17"/>
        <v>0</v>
      </c>
      <c r="E173" s="29">
        <f t="shared" si="18"/>
        <v>0</v>
      </c>
      <c r="F173" s="29">
        <f t="shared" si="19"/>
        <v>0</v>
      </c>
      <c r="G173" s="29">
        <f t="shared" si="20"/>
        <v>0</v>
      </c>
      <c r="H173" s="29">
        <f t="shared" si="21"/>
        <v>0</v>
      </c>
      <c r="I173" s="17"/>
      <c r="J173" s="29">
        <f t="shared" si="22"/>
        <v>0</v>
      </c>
      <c r="K173" s="29">
        <f t="shared" si="23"/>
        <v>0</v>
      </c>
    </row>
    <row r="174" spans="1:11" ht="20.100000000000001" customHeight="1" x14ac:dyDescent="0.25">
      <c r="A174" s="29">
        <f>IF('Tax Calculator'!A174="","",'Tax Calculator'!A174)</f>
        <v>169</v>
      </c>
      <c r="B174" s="35" t="str">
        <f>IF('Tax Calculator'!B174="","",'Tax Calculator'!B174)</f>
        <v>J</v>
      </c>
      <c r="C174" s="29">
        <f t="shared" si="16"/>
        <v>-50000</v>
      </c>
      <c r="D174" s="29">
        <f t="shared" si="17"/>
        <v>0</v>
      </c>
      <c r="E174" s="29">
        <f t="shared" si="18"/>
        <v>0</v>
      </c>
      <c r="F174" s="29">
        <f t="shared" si="19"/>
        <v>0</v>
      </c>
      <c r="G174" s="29">
        <f t="shared" si="20"/>
        <v>0</v>
      </c>
      <c r="H174" s="29">
        <f t="shared" si="21"/>
        <v>0</v>
      </c>
      <c r="I174" s="17"/>
      <c r="J174" s="29">
        <f t="shared" si="22"/>
        <v>0</v>
      </c>
      <c r="K174" s="29">
        <f t="shared" si="23"/>
        <v>0</v>
      </c>
    </row>
    <row r="175" spans="1:11" ht="20.100000000000001" customHeight="1" x14ac:dyDescent="0.25">
      <c r="A175" s="29">
        <f>IF('Tax Calculator'!A175="","",'Tax Calculator'!A175)</f>
        <v>170</v>
      </c>
      <c r="B175" s="35" t="str">
        <f>IF('Tax Calculator'!B175="","",'Tax Calculator'!B175)</f>
        <v>K</v>
      </c>
      <c r="C175" s="29">
        <f t="shared" si="16"/>
        <v>-50000</v>
      </c>
      <c r="D175" s="29">
        <f t="shared" si="17"/>
        <v>0</v>
      </c>
      <c r="E175" s="29">
        <f t="shared" si="18"/>
        <v>0</v>
      </c>
      <c r="F175" s="29">
        <f t="shared" si="19"/>
        <v>0</v>
      </c>
      <c r="G175" s="29">
        <f t="shared" si="20"/>
        <v>0</v>
      </c>
      <c r="H175" s="29">
        <f t="shared" si="21"/>
        <v>0</v>
      </c>
      <c r="I175" s="17"/>
      <c r="J175" s="29">
        <f t="shared" si="22"/>
        <v>0</v>
      </c>
      <c r="K175" s="29">
        <f t="shared" si="23"/>
        <v>0</v>
      </c>
    </row>
    <row r="176" spans="1:11" ht="20.100000000000001" customHeight="1" x14ac:dyDescent="0.25">
      <c r="A176" s="29">
        <f>IF('Tax Calculator'!A176="","",'Tax Calculator'!A176)</f>
        <v>171</v>
      </c>
      <c r="B176" s="35" t="str">
        <f>IF('Tax Calculator'!B176="","",'Tax Calculator'!B176)</f>
        <v>L</v>
      </c>
      <c r="C176" s="29">
        <f t="shared" si="16"/>
        <v>-50000</v>
      </c>
      <c r="D176" s="29">
        <f t="shared" si="17"/>
        <v>0</v>
      </c>
      <c r="E176" s="29">
        <f t="shared" si="18"/>
        <v>0</v>
      </c>
      <c r="F176" s="29">
        <f t="shared" si="19"/>
        <v>0</v>
      </c>
      <c r="G176" s="29">
        <f t="shared" si="20"/>
        <v>0</v>
      </c>
      <c r="H176" s="29">
        <f t="shared" si="21"/>
        <v>0</v>
      </c>
      <c r="I176" s="17"/>
      <c r="J176" s="29">
        <f t="shared" si="22"/>
        <v>0</v>
      </c>
      <c r="K176" s="29">
        <f t="shared" si="23"/>
        <v>0</v>
      </c>
    </row>
    <row r="177" spans="1:11" ht="20.100000000000001" customHeight="1" x14ac:dyDescent="0.25">
      <c r="A177" s="29">
        <f>IF('Tax Calculator'!A177="","",'Tax Calculator'!A177)</f>
        <v>172</v>
      </c>
      <c r="B177" s="35" t="str">
        <f>IF('Tax Calculator'!B177="","",'Tax Calculator'!B177)</f>
        <v>M</v>
      </c>
      <c r="C177" s="29">
        <f t="shared" si="16"/>
        <v>-50000</v>
      </c>
      <c r="D177" s="29">
        <f t="shared" si="17"/>
        <v>0</v>
      </c>
      <c r="E177" s="29">
        <f t="shared" si="18"/>
        <v>0</v>
      </c>
      <c r="F177" s="29">
        <f t="shared" si="19"/>
        <v>0</v>
      </c>
      <c r="G177" s="29">
        <f t="shared" si="20"/>
        <v>0</v>
      </c>
      <c r="H177" s="29">
        <f t="shared" si="21"/>
        <v>0</v>
      </c>
      <c r="I177" s="17"/>
      <c r="J177" s="29">
        <f t="shared" si="22"/>
        <v>0</v>
      </c>
      <c r="K177" s="29">
        <f t="shared" si="23"/>
        <v>0</v>
      </c>
    </row>
    <row r="178" spans="1:11" ht="20.100000000000001" customHeight="1" x14ac:dyDescent="0.25">
      <c r="A178" s="29">
        <f>IF('Tax Calculator'!A178="","",'Tax Calculator'!A178)</f>
        <v>173</v>
      </c>
      <c r="B178" s="35" t="str">
        <f>IF('Tax Calculator'!B178="","",'Tax Calculator'!B178)</f>
        <v>N</v>
      </c>
      <c r="C178" s="29">
        <f t="shared" si="16"/>
        <v>-50000</v>
      </c>
      <c r="D178" s="29">
        <f t="shared" si="17"/>
        <v>0</v>
      </c>
      <c r="E178" s="29">
        <f t="shared" si="18"/>
        <v>0</v>
      </c>
      <c r="F178" s="29">
        <f t="shared" si="19"/>
        <v>0</v>
      </c>
      <c r="G178" s="29">
        <f t="shared" si="20"/>
        <v>0</v>
      </c>
      <c r="H178" s="29">
        <f t="shared" si="21"/>
        <v>0</v>
      </c>
      <c r="I178" s="17"/>
      <c r="J178" s="29">
        <f t="shared" si="22"/>
        <v>0</v>
      </c>
      <c r="K178" s="29">
        <f t="shared" si="23"/>
        <v>0</v>
      </c>
    </row>
    <row r="179" spans="1:11" ht="20.100000000000001" customHeight="1" x14ac:dyDescent="0.25">
      <c r="A179" s="29">
        <f>IF('Tax Calculator'!A179="","",'Tax Calculator'!A179)</f>
        <v>174</v>
      </c>
      <c r="B179" s="35" t="str">
        <f>IF('Tax Calculator'!B179="","",'Tax Calculator'!B179)</f>
        <v>O</v>
      </c>
      <c r="C179" s="29">
        <f t="shared" si="16"/>
        <v>-50000</v>
      </c>
      <c r="D179" s="29">
        <f t="shared" si="17"/>
        <v>0</v>
      </c>
      <c r="E179" s="29">
        <f t="shared" si="18"/>
        <v>0</v>
      </c>
      <c r="F179" s="29">
        <f t="shared" si="19"/>
        <v>0</v>
      </c>
      <c r="G179" s="29">
        <f t="shared" si="20"/>
        <v>0</v>
      </c>
      <c r="H179" s="29">
        <f t="shared" si="21"/>
        <v>0</v>
      </c>
      <c r="I179" s="17"/>
      <c r="J179" s="29">
        <f t="shared" si="22"/>
        <v>0</v>
      </c>
      <c r="K179" s="29">
        <f t="shared" si="23"/>
        <v>0</v>
      </c>
    </row>
    <row r="180" spans="1:11" ht="20.100000000000001" customHeight="1" x14ac:dyDescent="0.25">
      <c r="A180" s="29">
        <f>IF('Tax Calculator'!A180="","",'Tax Calculator'!A180)</f>
        <v>175</v>
      </c>
      <c r="B180" s="35" t="str">
        <f>IF('Tax Calculator'!B180="","",'Tax Calculator'!B180)</f>
        <v>P</v>
      </c>
      <c r="C180" s="29">
        <f t="shared" si="16"/>
        <v>-50000</v>
      </c>
      <c r="D180" s="29">
        <f t="shared" si="17"/>
        <v>0</v>
      </c>
      <c r="E180" s="29">
        <f t="shared" si="18"/>
        <v>0</v>
      </c>
      <c r="F180" s="29">
        <f t="shared" si="19"/>
        <v>0</v>
      </c>
      <c r="G180" s="29">
        <f t="shared" si="20"/>
        <v>0</v>
      </c>
      <c r="H180" s="29">
        <f t="shared" si="21"/>
        <v>0</v>
      </c>
      <c r="I180" s="17"/>
      <c r="J180" s="29">
        <f t="shared" si="22"/>
        <v>0</v>
      </c>
      <c r="K180" s="29">
        <f t="shared" si="23"/>
        <v>0</v>
      </c>
    </row>
    <row r="181" spans="1:11" ht="20.100000000000001" customHeight="1" x14ac:dyDescent="0.25">
      <c r="A181" s="29">
        <f>IF('Tax Calculator'!A181="","",'Tax Calculator'!A181)</f>
        <v>176</v>
      </c>
      <c r="B181" s="35" t="str">
        <f>IF('Tax Calculator'!B181="","",'Tax Calculator'!B181)</f>
        <v>Q</v>
      </c>
      <c r="C181" s="29">
        <f t="shared" si="16"/>
        <v>-50000</v>
      </c>
      <c r="D181" s="29">
        <f t="shared" si="17"/>
        <v>0</v>
      </c>
      <c r="E181" s="29">
        <f t="shared" si="18"/>
        <v>0</v>
      </c>
      <c r="F181" s="29">
        <f t="shared" si="19"/>
        <v>0</v>
      </c>
      <c r="G181" s="29">
        <f t="shared" si="20"/>
        <v>0</v>
      </c>
      <c r="H181" s="29">
        <f t="shared" si="21"/>
        <v>0</v>
      </c>
      <c r="I181" s="17"/>
      <c r="J181" s="29">
        <f t="shared" si="22"/>
        <v>0</v>
      </c>
      <c r="K181" s="29">
        <f t="shared" si="23"/>
        <v>0</v>
      </c>
    </row>
    <row r="182" spans="1:11" ht="20.100000000000001" customHeight="1" x14ac:dyDescent="0.25">
      <c r="A182" s="29">
        <f>IF('Tax Calculator'!A182="","",'Tax Calculator'!A182)</f>
        <v>177</v>
      </c>
      <c r="B182" s="35" t="str">
        <f>IF('Tax Calculator'!B182="","",'Tax Calculator'!B182)</f>
        <v>R</v>
      </c>
      <c r="C182" s="29">
        <f t="shared" si="16"/>
        <v>-50000</v>
      </c>
      <c r="D182" s="29">
        <f t="shared" si="17"/>
        <v>0</v>
      </c>
      <c r="E182" s="29">
        <f t="shared" si="18"/>
        <v>0</v>
      </c>
      <c r="F182" s="29">
        <f t="shared" si="19"/>
        <v>0</v>
      </c>
      <c r="G182" s="29">
        <f t="shared" si="20"/>
        <v>0</v>
      </c>
      <c r="H182" s="29">
        <f t="shared" si="21"/>
        <v>0</v>
      </c>
      <c r="I182" s="17"/>
      <c r="J182" s="29">
        <f t="shared" si="22"/>
        <v>0</v>
      </c>
      <c r="K182" s="29">
        <f t="shared" si="23"/>
        <v>0</v>
      </c>
    </row>
    <row r="183" spans="1:11" ht="20.100000000000001" customHeight="1" x14ac:dyDescent="0.25">
      <c r="A183" s="29">
        <f>IF('Tax Calculator'!A183="","",'Tax Calculator'!A183)</f>
        <v>178</v>
      </c>
      <c r="B183" s="35" t="str">
        <f>IF('Tax Calculator'!B183="","",'Tax Calculator'!B183)</f>
        <v>S</v>
      </c>
      <c r="C183" s="29">
        <f t="shared" si="16"/>
        <v>-50000</v>
      </c>
      <c r="D183" s="29">
        <f t="shared" si="17"/>
        <v>0</v>
      </c>
      <c r="E183" s="29">
        <f t="shared" si="18"/>
        <v>0</v>
      </c>
      <c r="F183" s="29">
        <f t="shared" si="19"/>
        <v>0</v>
      </c>
      <c r="G183" s="29">
        <f t="shared" si="20"/>
        <v>0</v>
      </c>
      <c r="H183" s="29">
        <f t="shared" si="21"/>
        <v>0</v>
      </c>
      <c r="I183" s="17"/>
      <c r="J183" s="29">
        <f t="shared" si="22"/>
        <v>0</v>
      </c>
      <c r="K183" s="29">
        <f t="shared" si="23"/>
        <v>0</v>
      </c>
    </row>
    <row r="184" spans="1:11" ht="20.100000000000001" customHeight="1" x14ac:dyDescent="0.25">
      <c r="A184" s="29">
        <f>IF('Tax Calculator'!A184="","",'Tax Calculator'!A184)</f>
        <v>179</v>
      </c>
      <c r="B184" s="35" t="str">
        <f>IF('Tax Calculator'!B184="","",'Tax Calculator'!B184)</f>
        <v>T</v>
      </c>
      <c r="C184" s="29">
        <f t="shared" si="16"/>
        <v>-50000</v>
      </c>
      <c r="D184" s="29">
        <f t="shared" si="17"/>
        <v>0</v>
      </c>
      <c r="E184" s="29">
        <f t="shared" si="18"/>
        <v>0</v>
      </c>
      <c r="F184" s="29">
        <f t="shared" si="19"/>
        <v>0</v>
      </c>
      <c r="G184" s="29">
        <f t="shared" si="20"/>
        <v>0</v>
      </c>
      <c r="H184" s="29">
        <f t="shared" si="21"/>
        <v>0</v>
      </c>
      <c r="I184" s="17"/>
      <c r="J184" s="29">
        <f t="shared" si="22"/>
        <v>0</v>
      </c>
      <c r="K184" s="29">
        <f t="shared" si="23"/>
        <v>0</v>
      </c>
    </row>
    <row r="185" spans="1:11" ht="20.100000000000001" customHeight="1" x14ac:dyDescent="0.25">
      <c r="A185" s="29">
        <f>IF('Tax Calculator'!A185="","",'Tax Calculator'!A185)</f>
        <v>180</v>
      </c>
      <c r="B185" s="35" t="str">
        <f>IF('Tax Calculator'!B185="","",'Tax Calculator'!B185)</f>
        <v>U</v>
      </c>
      <c r="C185" s="29">
        <f t="shared" si="16"/>
        <v>-50000</v>
      </c>
      <c r="D185" s="29">
        <f t="shared" si="17"/>
        <v>0</v>
      </c>
      <c r="E185" s="29">
        <f t="shared" si="18"/>
        <v>0</v>
      </c>
      <c r="F185" s="29">
        <f t="shared" si="19"/>
        <v>0</v>
      </c>
      <c r="G185" s="29">
        <f t="shared" si="20"/>
        <v>0</v>
      </c>
      <c r="H185" s="29">
        <f t="shared" si="21"/>
        <v>0</v>
      </c>
      <c r="I185" s="17"/>
      <c r="J185" s="29">
        <f t="shared" si="22"/>
        <v>0</v>
      </c>
      <c r="K185" s="29">
        <f t="shared" si="23"/>
        <v>0</v>
      </c>
    </row>
    <row r="186" spans="1:11" ht="20.100000000000001" customHeight="1" x14ac:dyDescent="0.25">
      <c r="A186" s="29">
        <f>IF('Tax Calculator'!A186="","",'Tax Calculator'!A186)</f>
        <v>181</v>
      </c>
      <c r="B186" s="35" t="str">
        <f>IF('Tax Calculator'!B186="","",'Tax Calculator'!B186)</f>
        <v>V</v>
      </c>
      <c r="C186" s="29">
        <f t="shared" si="16"/>
        <v>-50000</v>
      </c>
      <c r="D186" s="29">
        <f t="shared" si="17"/>
        <v>0</v>
      </c>
      <c r="E186" s="29">
        <f t="shared" si="18"/>
        <v>0</v>
      </c>
      <c r="F186" s="29">
        <f t="shared" si="19"/>
        <v>0</v>
      </c>
      <c r="G186" s="29">
        <f t="shared" si="20"/>
        <v>0</v>
      </c>
      <c r="H186" s="29">
        <f t="shared" si="21"/>
        <v>0</v>
      </c>
      <c r="I186" s="17"/>
      <c r="J186" s="29">
        <f t="shared" si="22"/>
        <v>0</v>
      </c>
      <c r="K186" s="29">
        <f t="shared" si="23"/>
        <v>0</v>
      </c>
    </row>
    <row r="187" spans="1:11" ht="20.100000000000001" customHeight="1" x14ac:dyDescent="0.25">
      <c r="A187" s="29">
        <f>IF('Tax Calculator'!A187="","",'Tax Calculator'!A187)</f>
        <v>182</v>
      </c>
      <c r="B187" s="35" t="str">
        <f>IF('Tax Calculator'!B187="","",'Tax Calculator'!B187)</f>
        <v>W</v>
      </c>
      <c r="C187" s="29">
        <f t="shared" si="16"/>
        <v>-50000</v>
      </c>
      <c r="D187" s="29">
        <f t="shared" si="17"/>
        <v>0</v>
      </c>
      <c r="E187" s="29">
        <f t="shared" si="18"/>
        <v>0</v>
      </c>
      <c r="F187" s="29">
        <f t="shared" si="19"/>
        <v>0</v>
      </c>
      <c r="G187" s="29">
        <f t="shared" si="20"/>
        <v>0</v>
      </c>
      <c r="H187" s="29">
        <f t="shared" si="21"/>
        <v>0</v>
      </c>
      <c r="I187" s="17"/>
      <c r="J187" s="29">
        <f t="shared" si="22"/>
        <v>0</v>
      </c>
      <c r="K187" s="29">
        <f t="shared" si="23"/>
        <v>0</v>
      </c>
    </row>
    <row r="188" spans="1:11" ht="20.100000000000001" customHeight="1" x14ac:dyDescent="0.25">
      <c r="A188" s="29">
        <f>IF('Tax Calculator'!A188="","",'Tax Calculator'!A188)</f>
        <v>183</v>
      </c>
      <c r="B188" s="35" t="str">
        <f>IF('Tax Calculator'!B188="","",'Tax Calculator'!B188)</f>
        <v>X</v>
      </c>
      <c r="C188" s="29">
        <f t="shared" si="16"/>
        <v>-50000</v>
      </c>
      <c r="D188" s="29">
        <f t="shared" si="17"/>
        <v>0</v>
      </c>
      <c r="E188" s="29">
        <f t="shared" si="18"/>
        <v>0</v>
      </c>
      <c r="F188" s="29">
        <f t="shared" si="19"/>
        <v>0</v>
      </c>
      <c r="G188" s="29">
        <f t="shared" si="20"/>
        <v>0</v>
      </c>
      <c r="H188" s="29">
        <f t="shared" si="21"/>
        <v>0</v>
      </c>
      <c r="I188" s="17"/>
      <c r="J188" s="29">
        <f t="shared" si="22"/>
        <v>0</v>
      </c>
      <c r="K188" s="29">
        <f t="shared" si="23"/>
        <v>0</v>
      </c>
    </row>
    <row r="189" spans="1:11" ht="20.100000000000001" customHeight="1" x14ac:dyDescent="0.25">
      <c r="A189" s="29">
        <f>IF('Tax Calculator'!A189="","",'Tax Calculator'!A189)</f>
        <v>184</v>
      </c>
      <c r="B189" s="35" t="str">
        <f>IF('Tax Calculator'!B189="","",'Tax Calculator'!B189)</f>
        <v>Y</v>
      </c>
      <c r="C189" s="29">
        <f t="shared" si="16"/>
        <v>-50000</v>
      </c>
      <c r="D189" s="29">
        <f t="shared" si="17"/>
        <v>0</v>
      </c>
      <c r="E189" s="29">
        <f t="shared" si="18"/>
        <v>0</v>
      </c>
      <c r="F189" s="29">
        <f t="shared" si="19"/>
        <v>0</v>
      </c>
      <c r="G189" s="29">
        <f t="shared" si="20"/>
        <v>0</v>
      </c>
      <c r="H189" s="29">
        <f t="shared" si="21"/>
        <v>0</v>
      </c>
      <c r="I189" s="17"/>
      <c r="J189" s="29">
        <f t="shared" si="22"/>
        <v>0</v>
      </c>
      <c r="K189" s="29">
        <f t="shared" si="23"/>
        <v>0</v>
      </c>
    </row>
    <row r="190" spans="1:11" ht="20.100000000000001" customHeight="1" x14ac:dyDescent="0.25">
      <c r="A190" s="29">
        <f>IF('Tax Calculator'!A190="","",'Tax Calculator'!A190)</f>
        <v>185</v>
      </c>
      <c r="B190" s="35" t="str">
        <f>IF('Tax Calculator'!B190="","",'Tax Calculator'!B190)</f>
        <v>Z</v>
      </c>
      <c r="C190" s="29">
        <f t="shared" si="16"/>
        <v>-50000</v>
      </c>
      <c r="D190" s="29">
        <f t="shared" si="17"/>
        <v>0</v>
      </c>
      <c r="E190" s="29">
        <f t="shared" si="18"/>
        <v>0</v>
      </c>
      <c r="F190" s="29">
        <f t="shared" si="19"/>
        <v>0</v>
      </c>
      <c r="G190" s="29">
        <f t="shared" si="20"/>
        <v>0</v>
      </c>
      <c r="H190" s="29">
        <f t="shared" si="21"/>
        <v>0</v>
      </c>
      <c r="I190" s="17"/>
      <c r="J190" s="29">
        <f t="shared" si="22"/>
        <v>0</v>
      </c>
      <c r="K190" s="29">
        <f t="shared" si="23"/>
        <v>0</v>
      </c>
    </row>
    <row r="191" spans="1:11" ht="20.100000000000001" customHeight="1" x14ac:dyDescent="0.25">
      <c r="A191" s="29">
        <f>IF('Tax Calculator'!A191="","",'Tax Calculator'!A191)</f>
        <v>186</v>
      </c>
      <c r="B191" s="35" t="str">
        <f>IF('Tax Calculator'!B191="","",'Tax Calculator'!B191)</f>
        <v>A</v>
      </c>
      <c r="C191" s="29">
        <f t="shared" si="16"/>
        <v>-50000</v>
      </c>
      <c r="D191" s="29">
        <f t="shared" si="17"/>
        <v>0</v>
      </c>
      <c r="E191" s="29">
        <f t="shared" si="18"/>
        <v>0</v>
      </c>
      <c r="F191" s="29">
        <f t="shared" si="19"/>
        <v>0</v>
      </c>
      <c r="G191" s="29">
        <f t="shared" si="20"/>
        <v>0</v>
      </c>
      <c r="H191" s="29">
        <f t="shared" si="21"/>
        <v>0</v>
      </c>
      <c r="I191" s="17"/>
      <c r="J191" s="29">
        <f t="shared" si="22"/>
        <v>0</v>
      </c>
      <c r="K191" s="29">
        <f t="shared" si="23"/>
        <v>0</v>
      </c>
    </row>
    <row r="192" spans="1:11" ht="20.100000000000001" customHeight="1" x14ac:dyDescent="0.25">
      <c r="A192" s="29">
        <f>IF('Tax Calculator'!A192="","",'Tax Calculator'!A192)</f>
        <v>187</v>
      </c>
      <c r="B192" s="35" t="str">
        <f>IF('Tax Calculator'!B192="","",'Tax Calculator'!B192)</f>
        <v>B</v>
      </c>
      <c r="C192" s="29">
        <f t="shared" si="16"/>
        <v>-50000</v>
      </c>
      <c r="D192" s="29">
        <f t="shared" si="17"/>
        <v>0</v>
      </c>
      <c r="E192" s="29">
        <f t="shared" si="18"/>
        <v>0</v>
      </c>
      <c r="F192" s="29">
        <f t="shared" si="19"/>
        <v>0</v>
      </c>
      <c r="G192" s="29">
        <f t="shared" si="20"/>
        <v>0</v>
      </c>
      <c r="H192" s="29">
        <f t="shared" si="21"/>
        <v>0</v>
      </c>
      <c r="I192" s="17"/>
      <c r="J192" s="29">
        <f t="shared" si="22"/>
        <v>0</v>
      </c>
      <c r="K192" s="29">
        <f t="shared" si="23"/>
        <v>0</v>
      </c>
    </row>
    <row r="193" spans="1:11" ht="20.100000000000001" customHeight="1" x14ac:dyDescent="0.25">
      <c r="A193" s="29">
        <f>IF('Tax Calculator'!A193="","",'Tax Calculator'!A193)</f>
        <v>188</v>
      </c>
      <c r="B193" s="35" t="str">
        <f>IF('Tax Calculator'!B193="","",'Tax Calculator'!B193)</f>
        <v>C</v>
      </c>
      <c r="C193" s="29">
        <f t="shared" si="16"/>
        <v>-50000</v>
      </c>
      <c r="D193" s="29">
        <f t="shared" si="17"/>
        <v>0</v>
      </c>
      <c r="E193" s="29">
        <f t="shared" si="18"/>
        <v>0</v>
      </c>
      <c r="F193" s="29">
        <f t="shared" si="19"/>
        <v>0</v>
      </c>
      <c r="G193" s="29">
        <f t="shared" si="20"/>
        <v>0</v>
      </c>
      <c r="H193" s="29">
        <f t="shared" si="21"/>
        <v>0</v>
      </c>
      <c r="I193" s="17"/>
      <c r="J193" s="29">
        <f t="shared" si="22"/>
        <v>0</v>
      </c>
      <c r="K193" s="29">
        <f t="shared" si="23"/>
        <v>0</v>
      </c>
    </row>
    <row r="194" spans="1:11" ht="20.100000000000001" customHeight="1" x14ac:dyDescent="0.25">
      <c r="A194" s="29">
        <f>IF('Tax Calculator'!A194="","",'Tax Calculator'!A194)</f>
        <v>189</v>
      </c>
      <c r="B194" s="35" t="str">
        <f>IF('Tax Calculator'!B194="","",'Tax Calculator'!B194)</f>
        <v>D</v>
      </c>
      <c r="C194" s="29">
        <f t="shared" si="16"/>
        <v>-50000</v>
      </c>
      <c r="D194" s="29">
        <f t="shared" si="17"/>
        <v>0</v>
      </c>
      <c r="E194" s="29">
        <f t="shared" si="18"/>
        <v>0</v>
      </c>
      <c r="F194" s="29">
        <f t="shared" si="19"/>
        <v>0</v>
      </c>
      <c r="G194" s="29">
        <f t="shared" si="20"/>
        <v>0</v>
      </c>
      <c r="H194" s="29">
        <f t="shared" si="21"/>
        <v>0</v>
      </c>
      <c r="I194" s="17"/>
      <c r="J194" s="29">
        <f t="shared" si="22"/>
        <v>0</v>
      </c>
      <c r="K194" s="29">
        <f t="shared" si="23"/>
        <v>0</v>
      </c>
    </row>
    <row r="195" spans="1:11" ht="20.100000000000001" customHeight="1" x14ac:dyDescent="0.25">
      <c r="A195" s="29">
        <f>IF('Tax Calculator'!A195="","",'Tax Calculator'!A195)</f>
        <v>190</v>
      </c>
      <c r="B195" s="35" t="str">
        <f>IF('Tax Calculator'!B195="","",'Tax Calculator'!B195)</f>
        <v>E</v>
      </c>
      <c r="C195" s="29">
        <f t="shared" si="16"/>
        <v>-50000</v>
      </c>
      <c r="D195" s="29">
        <f t="shared" si="17"/>
        <v>0</v>
      </c>
      <c r="E195" s="29">
        <f t="shared" si="18"/>
        <v>0</v>
      </c>
      <c r="F195" s="29">
        <f t="shared" si="19"/>
        <v>0</v>
      </c>
      <c r="G195" s="29">
        <f t="shared" si="20"/>
        <v>0</v>
      </c>
      <c r="H195" s="29">
        <f t="shared" si="21"/>
        <v>0</v>
      </c>
      <c r="I195" s="17"/>
      <c r="J195" s="29">
        <f t="shared" si="22"/>
        <v>0</v>
      </c>
      <c r="K195" s="29">
        <f t="shared" si="23"/>
        <v>0</v>
      </c>
    </row>
    <row r="196" spans="1:11" ht="20.100000000000001" customHeight="1" x14ac:dyDescent="0.25">
      <c r="A196" s="29">
        <f>IF('Tax Calculator'!A196="","",'Tax Calculator'!A196)</f>
        <v>191</v>
      </c>
      <c r="B196" s="35" t="str">
        <f>IF('Tax Calculator'!B196="","",'Tax Calculator'!B196)</f>
        <v>F</v>
      </c>
      <c r="C196" s="29">
        <f t="shared" si="16"/>
        <v>-50000</v>
      </c>
      <c r="D196" s="29">
        <f t="shared" si="17"/>
        <v>0</v>
      </c>
      <c r="E196" s="29">
        <f t="shared" si="18"/>
        <v>0</v>
      </c>
      <c r="F196" s="29">
        <f t="shared" si="19"/>
        <v>0</v>
      </c>
      <c r="G196" s="29">
        <f t="shared" si="20"/>
        <v>0</v>
      </c>
      <c r="H196" s="29">
        <f t="shared" si="21"/>
        <v>0</v>
      </c>
      <c r="I196" s="17"/>
      <c r="J196" s="29">
        <f t="shared" si="22"/>
        <v>0</v>
      </c>
      <c r="K196" s="29">
        <f t="shared" si="23"/>
        <v>0</v>
      </c>
    </row>
    <row r="197" spans="1:11" ht="20.100000000000001" customHeight="1" x14ac:dyDescent="0.25">
      <c r="A197" s="29">
        <f>IF('Tax Calculator'!A197="","",'Tax Calculator'!A197)</f>
        <v>192</v>
      </c>
      <c r="B197" s="35" t="str">
        <f>IF('Tax Calculator'!B197="","",'Tax Calculator'!B197)</f>
        <v>G</v>
      </c>
      <c r="C197" s="29">
        <f t="shared" si="16"/>
        <v>-50000</v>
      </c>
      <c r="D197" s="29">
        <f t="shared" si="17"/>
        <v>0</v>
      </c>
      <c r="E197" s="29">
        <f t="shared" si="18"/>
        <v>0</v>
      </c>
      <c r="F197" s="29">
        <f t="shared" si="19"/>
        <v>0</v>
      </c>
      <c r="G197" s="29">
        <f t="shared" si="20"/>
        <v>0</v>
      </c>
      <c r="H197" s="29">
        <f t="shared" si="21"/>
        <v>0</v>
      </c>
      <c r="I197" s="17"/>
      <c r="J197" s="29">
        <f t="shared" si="22"/>
        <v>0</v>
      </c>
      <c r="K197" s="29">
        <f t="shared" si="23"/>
        <v>0</v>
      </c>
    </row>
    <row r="198" spans="1:11" ht="20.100000000000001" customHeight="1" x14ac:dyDescent="0.25">
      <c r="A198" s="29">
        <f>IF('Tax Calculator'!A198="","",'Tax Calculator'!A198)</f>
        <v>193</v>
      </c>
      <c r="B198" s="35" t="str">
        <f>IF('Tax Calculator'!B198="","",'Tax Calculator'!B198)</f>
        <v>H</v>
      </c>
      <c r="C198" s="29">
        <f t="shared" ref="C198:C261" si="24">IFERROR(VLOOKUP(B198,Tax_Data,12,0),"NoData")</f>
        <v>-50000</v>
      </c>
      <c r="D198" s="29">
        <f t="shared" ref="D198:D261" si="25">IFERROR(VLOOKUP(B198,Tax_Data,22,0),"NoData")</f>
        <v>0</v>
      </c>
      <c r="E198" s="29">
        <f t="shared" ref="E198:E261" si="26">IFERROR(VLOOKUP(B198,Tax_Data,19,0),"NoData")</f>
        <v>0</v>
      </c>
      <c r="F198" s="29">
        <f t="shared" ref="F198:F261" si="27">IFERROR(VLOOKUP(B198,Tax_Data,33,0),"NoData")</f>
        <v>0</v>
      </c>
      <c r="G198" s="29">
        <f t="shared" si="20"/>
        <v>0</v>
      </c>
      <c r="H198" s="29">
        <f t="shared" si="21"/>
        <v>0</v>
      </c>
      <c r="I198" s="17"/>
      <c r="J198" s="29">
        <f t="shared" si="22"/>
        <v>0</v>
      </c>
      <c r="K198" s="29">
        <f t="shared" si="23"/>
        <v>0</v>
      </c>
    </row>
    <row r="199" spans="1:11" ht="20.100000000000001" customHeight="1" x14ac:dyDescent="0.25">
      <c r="A199" s="29">
        <f>IF('Tax Calculator'!A199="","",'Tax Calculator'!A199)</f>
        <v>194</v>
      </c>
      <c r="B199" s="35" t="str">
        <f>IF('Tax Calculator'!B199="","",'Tax Calculator'!B199)</f>
        <v>I</v>
      </c>
      <c r="C199" s="29">
        <f t="shared" si="24"/>
        <v>-50000</v>
      </c>
      <c r="D199" s="29">
        <f t="shared" si="25"/>
        <v>0</v>
      </c>
      <c r="E199" s="29">
        <f t="shared" si="26"/>
        <v>0</v>
      </c>
      <c r="F199" s="29">
        <f t="shared" si="27"/>
        <v>0</v>
      </c>
      <c r="G199" s="29">
        <f t="shared" ref="G199:G262" si="28">ROUNDUP(E199/10,-2)</f>
        <v>0</v>
      </c>
      <c r="H199" s="29">
        <f t="shared" ref="H199:H262" si="29">ROUNDUP(F199/10,-2)</f>
        <v>0</v>
      </c>
      <c r="I199" s="17"/>
      <c r="J199" s="29">
        <f t="shared" ref="J199:J262" si="30">E199-I199</f>
        <v>0</v>
      </c>
      <c r="K199" s="29">
        <f t="shared" ref="K199:K262" si="31">F199-I199</f>
        <v>0</v>
      </c>
    </row>
    <row r="200" spans="1:11" ht="20.100000000000001" customHeight="1" x14ac:dyDescent="0.25">
      <c r="A200" s="29">
        <f>IF('Tax Calculator'!A200="","",'Tax Calculator'!A200)</f>
        <v>195</v>
      </c>
      <c r="B200" s="35" t="str">
        <f>IF('Tax Calculator'!B200="","",'Tax Calculator'!B200)</f>
        <v>J</v>
      </c>
      <c r="C200" s="29">
        <f t="shared" si="24"/>
        <v>-50000</v>
      </c>
      <c r="D200" s="29">
        <f t="shared" si="25"/>
        <v>0</v>
      </c>
      <c r="E200" s="29">
        <f t="shared" si="26"/>
        <v>0</v>
      </c>
      <c r="F200" s="29">
        <f t="shared" si="27"/>
        <v>0</v>
      </c>
      <c r="G200" s="29">
        <f t="shared" si="28"/>
        <v>0</v>
      </c>
      <c r="H200" s="29">
        <f t="shared" si="29"/>
        <v>0</v>
      </c>
      <c r="I200" s="17"/>
      <c r="J200" s="29">
        <f t="shared" si="30"/>
        <v>0</v>
      </c>
      <c r="K200" s="29">
        <f t="shared" si="31"/>
        <v>0</v>
      </c>
    </row>
    <row r="201" spans="1:11" ht="20.100000000000001" customHeight="1" x14ac:dyDescent="0.25">
      <c r="A201" s="29">
        <f>IF('Tax Calculator'!A201="","",'Tax Calculator'!A201)</f>
        <v>196</v>
      </c>
      <c r="B201" s="35" t="str">
        <f>IF('Tax Calculator'!B201="","",'Tax Calculator'!B201)</f>
        <v>K</v>
      </c>
      <c r="C201" s="29">
        <f t="shared" si="24"/>
        <v>-50000</v>
      </c>
      <c r="D201" s="29">
        <f t="shared" si="25"/>
        <v>0</v>
      </c>
      <c r="E201" s="29">
        <f t="shared" si="26"/>
        <v>0</v>
      </c>
      <c r="F201" s="29">
        <f t="shared" si="27"/>
        <v>0</v>
      </c>
      <c r="G201" s="29">
        <f t="shared" si="28"/>
        <v>0</v>
      </c>
      <c r="H201" s="29">
        <f t="shared" si="29"/>
        <v>0</v>
      </c>
      <c r="I201" s="17"/>
      <c r="J201" s="29">
        <f t="shared" si="30"/>
        <v>0</v>
      </c>
      <c r="K201" s="29">
        <f t="shared" si="31"/>
        <v>0</v>
      </c>
    </row>
    <row r="202" spans="1:11" ht="20.100000000000001" customHeight="1" x14ac:dyDescent="0.25">
      <c r="A202" s="29">
        <f>IF('Tax Calculator'!A202="","",'Tax Calculator'!A202)</f>
        <v>197</v>
      </c>
      <c r="B202" s="35" t="str">
        <f>IF('Tax Calculator'!B202="","",'Tax Calculator'!B202)</f>
        <v>L</v>
      </c>
      <c r="C202" s="29">
        <f t="shared" si="24"/>
        <v>-50000</v>
      </c>
      <c r="D202" s="29">
        <f t="shared" si="25"/>
        <v>0</v>
      </c>
      <c r="E202" s="29">
        <f t="shared" si="26"/>
        <v>0</v>
      </c>
      <c r="F202" s="29">
        <f t="shared" si="27"/>
        <v>0</v>
      </c>
      <c r="G202" s="29">
        <f t="shared" si="28"/>
        <v>0</v>
      </c>
      <c r="H202" s="29">
        <f t="shared" si="29"/>
        <v>0</v>
      </c>
      <c r="I202" s="17"/>
      <c r="J202" s="29">
        <f t="shared" si="30"/>
        <v>0</v>
      </c>
      <c r="K202" s="29">
        <f t="shared" si="31"/>
        <v>0</v>
      </c>
    </row>
    <row r="203" spans="1:11" ht="20.100000000000001" customHeight="1" x14ac:dyDescent="0.25">
      <c r="A203" s="29">
        <f>IF('Tax Calculator'!A203="","",'Tax Calculator'!A203)</f>
        <v>198</v>
      </c>
      <c r="B203" s="35" t="str">
        <f>IF('Tax Calculator'!B203="","",'Tax Calculator'!B203)</f>
        <v>M</v>
      </c>
      <c r="C203" s="29">
        <f t="shared" si="24"/>
        <v>-50000</v>
      </c>
      <c r="D203" s="29">
        <f t="shared" si="25"/>
        <v>0</v>
      </c>
      <c r="E203" s="29">
        <f t="shared" si="26"/>
        <v>0</v>
      </c>
      <c r="F203" s="29">
        <f t="shared" si="27"/>
        <v>0</v>
      </c>
      <c r="G203" s="29">
        <f t="shared" si="28"/>
        <v>0</v>
      </c>
      <c r="H203" s="29">
        <f t="shared" si="29"/>
        <v>0</v>
      </c>
      <c r="I203" s="17"/>
      <c r="J203" s="29">
        <f t="shared" si="30"/>
        <v>0</v>
      </c>
      <c r="K203" s="29">
        <f t="shared" si="31"/>
        <v>0</v>
      </c>
    </row>
    <row r="204" spans="1:11" ht="20.100000000000001" customHeight="1" x14ac:dyDescent="0.25">
      <c r="A204" s="29">
        <f>IF('Tax Calculator'!A204="","",'Tax Calculator'!A204)</f>
        <v>199</v>
      </c>
      <c r="B204" s="35" t="str">
        <f>IF('Tax Calculator'!B204="","",'Tax Calculator'!B204)</f>
        <v>N</v>
      </c>
      <c r="C204" s="29">
        <f t="shared" si="24"/>
        <v>-50000</v>
      </c>
      <c r="D204" s="29">
        <f t="shared" si="25"/>
        <v>0</v>
      </c>
      <c r="E204" s="29">
        <f t="shared" si="26"/>
        <v>0</v>
      </c>
      <c r="F204" s="29">
        <f t="shared" si="27"/>
        <v>0</v>
      </c>
      <c r="G204" s="29">
        <f t="shared" si="28"/>
        <v>0</v>
      </c>
      <c r="H204" s="29">
        <f t="shared" si="29"/>
        <v>0</v>
      </c>
      <c r="I204" s="17"/>
      <c r="J204" s="29">
        <f t="shared" si="30"/>
        <v>0</v>
      </c>
      <c r="K204" s="29">
        <f t="shared" si="31"/>
        <v>0</v>
      </c>
    </row>
    <row r="205" spans="1:11" ht="20.100000000000001" customHeight="1" x14ac:dyDescent="0.25">
      <c r="A205" s="29">
        <f>IF('Tax Calculator'!A205="","",'Tax Calculator'!A205)</f>
        <v>200</v>
      </c>
      <c r="B205" s="35" t="str">
        <f>IF('Tax Calculator'!B205="","",'Tax Calculator'!B205)</f>
        <v>O</v>
      </c>
      <c r="C205" s="29">
        <f t="shared" si="24"/>
        <v>-50000</v>
      </c>
      <c r="D205" s="29">
        <f t="shared" si="25"/>
        <v>0</v>
      </c>
      <c r="E205" s="29">
        <f t="shared" si="26"/>
        <v>0</v>
      </c>
      <c r="F205" s="29">
        <f t="shared" si="27"/>
        <v>0</v>
      </c>
      <c r="G205" s="29">
        <f t="shared" si="28"/>
        <v>0</v>
      </c>
      <c r="H205" s="29">
        <f t="shared" si="29"/>
        <v>0</v>
      </c>
      <c r="I205" s="17"/>
      <c r="J205" s="29">
        <f t="shared" si="30"/>
        <v>0</v>
      </c>
      <c r="K205" s="29">
        <f t="shared" si="31"/>
        <v>0</v>
      </c>
    </row>
    <row r="206" spans="1:11" ht="20.100000000000001" customHeight="1" x14ac:dyDescent="0.25">
      <c r="A206" s="29">
        <f>IF('Tax Calculator'!A206="","",'Tax Calculator'!A206)</f>
        <v>201</v>
      </c>
      <c r="B206" s="35" t="str">
        <f>IF('Tax Calculator'!B206="","",'Tax Calculator'!B206)</f>
        <v>P</v>
      </c>
      <c r="C206" s="29">
        <f t="shared" si="24"/>
        <v>-50000</v>
      </c>
      <c r="D206" s="29">
        <f t="shared" si="25"/>
        <v>0</v>
      </c>
      <c r="E206" s="29">
        <f t="shared" si="26"/>
        <v>0</v>
      </c>
      <c r="F206" s="29">
        <f t="shared" si="27"/>
        <v>0</v>
      </c>
      <c r="G206" s="29">
        <f t="shared" si="28"/>
        <v>0</v>
      </c>
      <c r="H206" s="29">
        <f t="shared" si="29"/>
        <v>0</v>
      </c>
      <c r="I206" s="17"/>
      <c r="J206" s="29">
        <f t="shared" si="30"/>
        <v>0</v>
      </c>
      <c r="K206" s="29">
        <f t="shared" si="31"/>
        <v>0</v>
      </c>
    </row>
    <row r="207" spans="1:11" ht="20.100000000000001" customHeight="1" x14ac:dyDescent="0.25">
      <c r="A207" s="29">
        <f>IF('Tax Calculator'!A207="","",'Tax Calculator'!A207)</f>
        <v>202</v>
      </c>
      <c r="B207" s="35" t="str">
        <f>IF('Tax Calculator'!B207="","",'Tax Calculator'!B207)</f>
        <v>Q</v>
      </c>
      <c r="C207" s="29">
        <f t="shared" si="24"/>
        <v>-50000</v>
      </c>
      <c r="D207" s="29">
        <f t="shared" si="25"/>
        <v>0</v>
      </c>
      <c r="E207" s="29">
        <f t="shared" si="26"/>
        <v>0</v>
      </c>
      <c r="F207" s="29">
        <f t="shared" si="27"/>
        <v>0</v>
      </c>
      <c r="G207" s="29">
        <f t="shared" si="28"/>
        <v>0</v>
      </c>
      <c r="H207" s="29">
        <f t="shared" si="29"/>
        <v>0</v>
      </c>
      <c r="I207" s="17"/>
      <c r="J207" s="29">
        <f t="shared" si="30"/>
        <v>0</v>
      </c>
      <c r="K207" s="29">
        <f t="shared" si="31"/>
        <v>0</v>
      </c>
    </row>
    <row r="208" spans="1:11" ht="20.100000000000001" customHeight="1" x14ac:dyDescent="0.25">
      <c r="A208" s="29">
        <f>IF('Tax Calculator'!A208="","",'Tax Calculator'!A208)</f>
        <v>203</v>
      </c>
      <c r="B208" s="35" t="str">
        <f>IF('Tax Calculator'!B208="","",'Tax Calculator'!B208)</f>
        <v>R</v>
      </c>
      <c r="C208" s="29">
        <f t="shared" si="24"/>
        <v>-50000</v>
      </c>
      <c r="D208" s="29">
        <f t="shared" si="25"/>
        <v>0</v>
      </c>
      <c r="E208" s="29">
        <f t="shared" si="26"/>
        <v>0</v>
      </c>
      <c r="F208" s="29">
        <f t="shared" si="27"/>
        <v>0</v>
      </c>
      <c r="G208" s="29">
        <f t="shared" si="28"/>
        <v>0</v>
      </c>
      <c r="H208" s="29">
        <f t="shared" si="29"/>
        <v>0</v>
      </c>
      <c r="I208" s="17"/>
      <c r="J208" s="29">
        <f t="shared" si="30"/>
        <v>0</v>
      </c>
      <c r="K208" s="29">
        <f t="shared" si="31"/>
        <v>0</v>
      </c>
    </row>
    <row r="209" spans="1:11" ht="20.100000000000001" customHeight="1" x14ac:dyDescent="0.25">
      <c r="A209" s="29">
        <f>IF('Tax Calculator'!A209="","",'Tax Calculator'!A209)</f>
        <v>204</v>
      </c>
      <c r="B209" s="35" t="str">
        <f>IF('Tax Calculator'!B209="","",'Tax Calculator'!B209)</f>
        <v>S</v>
      </c>
      <c r="C209" s="29">
        <f t="shared" si="24"/>
        <v>-50000</v>
      </c>
      <c r="D209" s="29">
        <f t="shared" si="25"/>
        <v>0</v>
      </c>
      <c r="E209" s="29">
        <f t="shared" si="26"/>
        <v>0</v>
      </c>
      <c r="F209" s="29">
        <f t="shared" si="27"/>
        <v>0</v>
      </c>
      <c r="G209" s="29">
        <f t="shared" si="28"/>
        <v>0</v>
      </c>
      <c r="H209" s="29">
        <f t="shared" si="29"/>
        <v>0</v>
      </c>
      <c r="I209" s="17"/>
      <c r="J209" s="29">
        <f t="shared" si="30"/>
        <v>0</v>
      </c>
      <c r="K209" s="29">
        <f t="shared" si="31"/>
        <v>0</v>
      </c>
    </row>
    <row r="210" spans="1:11" ht="20.100000000000001" customHeight="1" x14ac:dyDescent="0.25">
      <c r="A210" s="29">
        <f>IF('Tax Calculator'!A210="","",'Tax Calculator'!A210)</f>
        <v>205</v>
      </c>
      <c r="B210" s="35" t="str">
        <f>IF('Tax Calculator'!B210="","",'Tax Calculator'!B210)</f>
        <v>T</v>
      </c>
      <c r="C210" s="29">
        <f t="shared" si="24"/>
        <v>-50000</v>
      </c>
      <c r="D210" s="29">
        <f t="shared" si="25"/>
        <v>0</v>
      </c>
      <c r="E210" s="29">
        <f t="shared" si="26"/>
        <v>0</v>
      </c>
      <c r="F210" s="29">
        <f t="shared" si="27"/>
        <v>0</v>
      </c>
      <c r="G210" s="29">
        <f t="shared" si="28"/>
        <v>0</v>
      </c>
      <c r="H210" s="29">
        <f t="shared" si="29"/>
        <v>0</v>
      </c>
      <c r="I210" s="17"/>
      <c r="J210" s="29">
        <f t="shared" si="30"/>
        <v>0</v>
      </c>
      <c r="K210" s="29">
        <f t="shared" si="31"/>
        <v>0</v>
      </c>
    </row>
    <row r="211" spans="1:11" ht="20.100000000000001" customHeight="1" x14ac:dyDescent="0.25">
      <c r="A211" s="29">
        <f>IF('Tax Calculator'!A211="","",'Tax Calculator'!A211)</f>
        <v>206</v>
      </c>
      <c r="B211" s="35" t="str">
        <f>IF('Tax Calculator'!B211="","",'Tax Calculator'!B211)</f>
        <v>U</v>
      </c>
      <c r="C211" s="29">
        <f t="shared" si="24"/>
        <v>-50000</v>
      </c>
      <c r="D211" s="29">
        <f t="shared" si="25"/>
        <v>0</v>
      </c>
      <c r="E211" s="29">
        <f t="shared" si="26"/>
        <v>0</v>
      </c>
      <c r="F211" s="29">
        <f t="shared" si="27"/>
        <v>0</v>
      </c>
      <c r="G211" s="29">
        <f t="shared" si="28"/>
        <v>0</v>
      </c>
      <c r="H211" s="29">
        <f t="shared" si="29"/>
        <v>0</v>
      </c>
      <c r="I211" s="17"/>
      <c r="J211" s="29">
        <f t="shared" si="30"/>
        <v>0</v>
      </c>
      <c r="K211" s="29">
        <f t="shared" si="31"/>
        <v>0</v>
      </c>
    </row>
    <row r="212" spans="1:11" ht="20.100000000000001" customHeight="1" x14ac:dyDescent="0.25">
      <c r="A212" s="29">
        <f>IF('Tax Calculator'!A212="","",'Tax Calculator'!A212)</f>
        <v>207</v>
      </c>
      <c r="B212" s="35" t="str">
        <f>IF('Tax Calculator'!B212="","",'Tax Calculator'!B212)</f>
        <v>V</v>
      </c>
      <c r="C212" s="29">
        <f t="shared" si="24"/>
        <v>-50000</v>
      </c>
      <c r="D212" s="29">
        <f t="shared" si="25"/>
        <v>0</v>
      </c>
      <c r="E212" s="29">
        <f t="shared" si="26"/>
        <v>0</v>
      </c>
      <c r="F212" s="29">
        <f t="shared" si="27"/>
        <v>0</v>
      </c>
      <c r="G212" s="29">
        <f t="shared" si="28"/>
        <v>0</v>
      </c>
      <c r="H212" s="29">
        <f t="shared" si="29"/>
        <v>0</v>
      </c>
      <c r="I212" s="17"/>
      <c r="J212" s="29">
        <f t="shared" si="30"/>
        <v>0</v>
      </c>
      <c r="K212" s="29">
        <f t="shared" si="31"/>
        <v>0</v>
      </c>
    </row>
    <row r="213" spans="1:11" ht="20.100000000000001" customHeight="1" x14ac:dyDescent="0.25">
      <c r="A213" s="29">
        <f>IF('Tax Calculator'!A213="","",'Tax Calculator'!A213)</f>
        <v>208</v>
      </c>
      <c r="B213" s="35" t="str">
        <f>IF('Tax Calculator'!B213="","",'Tax Calculator'!B213)</f>
        <v>W</v>
      </c>
      <c r="C213" s="29">
        <f t="shared" si="24"/>
        <v>-50000</v>
      </c>
      <c r="D213" s="29">
        <f t="shared" si="25"/>
        <v>0</v>
      </c>
      <c r="E213" s="29">
        <f t="shared" si="26"/>
        <v>0</v>
      </c>
      <c r="F213" s="29">
        <f t="shared" si="27"/>
        <v>0</v>
      </c>
      <c r="G213" s="29">
        <f t="shared" si="28"/>
        <v>0</v>
      </c>
      <c r="H213" s="29">
        <f t="shared" si="29"/>
        <v>0</v>
      </c>
      <c r="I213" s="17"/>
      <c r="J213" s="29">
        <f t="shared" si="30"/>
        <v>0</v>
      </c>
      <c r="K213" s="29">
        <f t="shared" si="31"/>
        <v>0</v>
      </c>
    </row>
    <row r="214" spans="1:11" ht="20.100000000000001" customHeight="1" x14ac:dyDescent="0.25">
      <c r="A214" s="29">
        <f>IF('Tax Calculator'!A214="","",'Tax Calculator'!A214)</f>
        <v>209</v>
      </c>
      <c r="B214" s="35" t="str">
        <f>IF('Tax Calculator'!B214="","",'Tax Calculator'!B214)</f>
        <v>X</v>
      </c>
      <c r="C214" s="29">
        <f t="shared" si="24"/>
        <v>-50000</v>
      </c>
      <c r="D214" s="29">
        <f t="shared" si="25"/>
        <v>0</v>
      </c>
      <c r="E214" s="29">
        <f t="shared" si="26"/>
        <v>0</v>
      </c>
      <c r="F214" s="29">
        <f t="shared" si="27"/>
        <v>0</v>
      </c>
      <c r="G214" s="29">
        <f t="shared" si="28"/>
        <v>0</v>
      </c>
      <c r="H214" s="29">
        <f t="shared" si="29"/>
        <v>0</v>
      </c>
      <c r="I214" s="17"/>
      <c r="J214" s="29">
        <f t="shared" si="30"/>
        <v>0</v>
      </c>
      <c r="K214" s="29">
        <f t="shared" si="31"/>
        <v>0</v>
      </c>
    </row>
    <row r="215" spans="1:11" ht="20.100000000000001" customHeight="1" x14ac:dyDescent="0.25">
      <c r="A215" s="29">
        <f>IF('Tax Calculator'!A215="","",'Tax Calculator'!A215)</f>
        <v>210</v>
      </c>
      <c r="B215" s="35" t="str">
        <f>IF('Tax Calculator'!B215="","",'Tax Calculator'!B215)</f>
        <v>Y</v>
      </c>
      <c r="C215" s="29">
        <f t="shared" si="24"/>
        <v>-50000</v>
      </c>
      <c r="D215" s="29">
        <f t="shared" si="25"/>
        <v>0</v>
      </c>
      <c r="E215" s="29">
        <f t="shared" si="26"/>
        <v>0</v>
      </c>
      <c r="F215" s="29">
        <f t="shared" si="27"/>
        <v>0</v>
      </c>
      <c r="G215" s="29">
        <f t="shared" si="28"/>
        <v>0</v>
      </c>
      <c r="H215" s="29">
        <f t="shared" si="29"/>
        <v>0</v>
      </c>
      <c r="I215" s="17"/>
      <c r="J215" s="29">
        <f t="shared" si="30"/>
        <v>0</v>
      </c>
      <c r="K215" s="29">
        <f t="shared" si="31"/>
        <v>0</v>
      </c>
    </row>
    <row r="216" spans="1:11" ht="20.100000000000001" customHeight="1" x14ac:dyDescent="0.25">
      <c r="A216" s="29">
        <f>IF('Tax Calculator'!A216="","",'Tax Calculator'!A216)</f>
        <v>211</v>
      </c>
      <c r="B216" s="35" t="str">
        <f>IF('Tax Calculator'!B216="","",'Tax Calculator'!B216)</f>
        <v>Z</v>
      </c>
      <c r="C216" s="29">
        <f t="shared" si="24"/>
        <v>-50000</v>
      </c>
      <c r="D216" s="29">
        <f t="shared" si="25"/>
        <v>0</v>
      </c>
      <c r="E216" s="29">
        <f t="shared" si="26"/>
        <v>0</v>
      </c>
      <c r="F216" s="29">
        <f t="shared" si="27"/>
        <v>0</v>
      </c>
      <c r="G216" s="29">
        <f t="shared" si="28"/>
        <v>0</v>
      </c>
      <c r="H216" s="29">
        <f t="shared" si="29"/>
        <v>0</v>
      </c>
      <c r="I216" s="17"/>
      <c r="J216" s="29">
        <f t="shared" si="30"/>
        <v>0</v>
      </c>
      <c r="K216" s="29">
        <f t="shared" si="31"/>
        <v>0</v>
      </c>
    </row>
    <row r="217" spans="1:11" ht="20.100000000000001" customHeight="1" x14ac:dyDescent="0.25">
      <c r="A217" s="29">
        <f>IF('Tax Calculator'!A217="","",'Tax Calculator'!A217)</f>
        <v>212</v>
      </c>
      <c r="B217" s="35" t="str">
        <f>IF('Tax Calculator'!B217="","",'Tax Calculator'!B217)</f>
        <v>A</v>
      </c>
      <c r="C217" s="29">
        <f t="shared" si="24"/>
        <v>-50000</v>
      </c>
      <c r="D217" s="29">
        <f t="shared" si="25"/>
        <v>0</v>
      </c>
      <c r="E217" s="29">
        <f t="shared" si="26"/>
        <v>0</v>
      </c>
      <c r="F217" s="29">
        <f t="shared" si="27"/>
        <v>0</v>
      </c>
      <c r="G217" s="29">
        <f t="shared" si="28"/>
        <v>0</v>
      </c>
      <c r="H217" s="29">
        <f t="shared" si="29"/>
        <v>0</v>
      </c>
      <c r="I217" s="17"/>
      <c r="J217" s="29">
        <f t="shared" si="30"/>
        <v>0</v>
      </c>
      <c r="K217" s="29">
        <f t="shared" si="31"/>
        <v>0</v>
      </c>
    </row>
    <row r="218" spans="1:11" ht="20.100000000000001" customHeight="1" x14ac:dyDescent="0.25">
      <c r="A218" s="29">
        <f>IF('Tax Calculator'!A218="","",'Tax Calculator'!A218)</f>
        <v>213</v>
      </c>
      <c r="B218" s="35" t="str">
        <f>IF('Tax Calculator'!B218="","",'Tax Calculator'!B218)</f>
        <v>B</v>
      </c>
      <c r="C218" s="29">
        <f t="shared" si="24"/>
        <v>-50000</v>
      </c>
      <c r="D218" s="29">
        <f t="shared" si="25"/>
        <v>0</v>
      </c>
      <c r="E218" s="29">
        <f t="shared" si="26"/>
        <v>0</v>
      </c>
      <c r="F218" s="29">
        <f t="shared" si="27"/>
        <v>0</v>
      </c>
      <c r="G218" s="29">
        <f t="shared" si="28"/>
        <v>0</v>
      </c>
      <c r="H218" s="29">
        <f t="shared" si="29"/>
        <v>0</v>
      </c>
      <c r="I218" s="17"/>
      <c r="J218" s="29">
        <f t="shared" si="30"/>
        <v>0</v>
      </c>
      <c r="K218" s="29">
        <f t="shared" si="31"/>
        <v>0</v>
      </c>
    </row>
    <row r="219" spans="1:11" ht="20.100000000000001" customHeight="1" x14ac:dyDescent="0.25">
      <c r="A219" s="29">
        <f>IF('Tax Calculator'!A219="","",'Tax Calculator'!A219)</f>
        <v>214</v>
      </c>
      <c r="B219" s="35" t="str">
        <f>IF('Tax Calculator'!B219="","",'Tax Calculator'!B219)</f>
        <v>C</v>
      </c>
      <c r="C219" s="29">
        <f t="shared" si="24"/>
        <v>-50000</v>
      </c>
      <c r="D219" s="29">
        <f t="shared" si="25"/>
        <v>0</v>
      </c>
      <c r="E219" s="29">
        <f t="shared" si="26"/>
        <v>0</v>
      </c>
      <c r="F219" s="29">
        <f t="shared" si="27"/>
        <v>0</v>
      </c>
      <c r="G219" s="29">
        <f t="shared" si="28"/>
        <v>0</v>
      </c>
      <c r="H219" s="29">
        <f t="shared" si="29"/>
        <v>0</v>
      </c>
      <c r="I219" s="17"/>
      <c r="J219" s="29">
        <f t="shared" si="30"/>
        <v>0</v>
      </c>
      <c r="K219" s="29">
        <f t="shared" si="31"/>
        <v>0</v>
      </c>
    </row>
    <row r="220" spans="1:11" ht="20.100000000000001" customHeight="1" x14ac:dyDescent="0.25">
      <c r="A220" s="29">
        <f>IF('Tax Calculator'!A220="","",'Tax Calculator'!A220)</f>
        <v>215</v>
      </c>
      <c r="B220" s="35" t="str">
        <f>IF('Tax Calculator'!B220="","",'Tax Calculator'!B220)</f>
        <v>D</v>
      </c>
      <c r="C220" s="29">
        <f t="shared" si="24"/>
        <v>-50000</v>
      </c>
      <c r="D220" s="29">
        <f t="shared" si="25"/>
        <v>0</v>
      </c>
      <c r="E220" s="29">
        <f t="shared" si="26"/>
        <v>0</v>
      </c>
      <c r="F220" s="29">
        <f t="shared" si="27"/>
        <v>0</v>
      </c>
      <c r="G220" s="29">
        <f t="shared" si="28"/>
        <v>0</v>
      </c>
      <c r="H220" s="29">
        <f t="shared" si="29"/>
        <v>0</v>
      </c>
      <c r="I220" s="17"/>
      <c r="J220" s="29">
        <f t="shared" si="30"/>
        <v>0</v>
      </c>
      <c r="K220" s="29">
        <f t="shared" si="31"/>
        <v>0</v>
      </c>
    </row>
    <row r="221" spans="1:11" ht="20.100000000000001" customHeight="1" x14ac:dyDescent="0.25">
      <c r="A221" s="29">
        <f>IF('Tax Calculator'!A221="","",'Tax Calculator'!A221)</f>
        <v>216</v>
      </c>
      <c r="B221" s="35" t="str">
        <f>IF('Tax Calculator'!B221="","",'Tax Calculator'!B221)</f>
        <v>E</v>
      </c>
      <c r="C221" s="29">
        <f t="shared" si="24"/>
        <v>-50000</v>
      </c>
      <c r="D221" s="29">
        <f t="shared" si="25"/>
        <v>0</v>
      </c>
      <c r="E221" s="29">
        <f t="shared" si="26"/>
        <v>0</v>
      </c>
      <c r="F221" s="29">
        <f t="shared" si="27"/>
        <v>0</v>
      </c>
      <c r="G221" s="29">
        <f t="shared" si="28"/>
        <v>0</v>
      </c>
      <c r="H221" s="29">
        <f t="shared" si="29"/>
        <v>0</v>
      </c>
      <c r="I221" s="17"/>
      <c r="J221" s="29">
        <f t="shared" si="30"/>
        <v>0</v>
      </c>
      <c r="K221" s="29">
        <f t="shared" si="31"/>
        <v>0</v>
      </c>
    </row>
    <row r="222" spans="1:11" ht="20.100000000000001" customHeight="1" x14ac:dyDescent="0.25">
      <c r="A222" s="29">
        <f>IF('Tax Calculator'!A222="","",'Tax Calculator'!A222)</f>
        <v>217</v>
      </c>
      <c r="B222" s="35" t="str">
        <f>IF('Tax Calculator'!B222="","",'Tax Calculator'!B222)</f>
        <v>F</v>
      </c>
      <c r="C222" s="29">
        <f t="shared" si="24"/>
        <v>-50000</v>
      </c>
      <c r="D222" s="29">
        <f t="shared" si="25"/>
        <v>0</v>
      </c>
      <c r="E222" s="29">
        <f t="shared" si="26"/>
        <v>0</v>
      </c>
      <c r="F222" s="29">
        <f t="shared" si="27"/>
        <v>0</v>
      </c>
      <c r="G222" s="29">
        <f t="shared" si="28"/>
        <v>0</v>
      </c>
      <c r="H222" s="29">
        <f t="shared" si="29"/>
        <v>0</v>
      </c>
      <c r="I222" s="17"/>
      <c r="J222" s="29">
        <f t="shared" si="30"/>
        <v>0</v>
      </c>
      <c r="K222" s="29">
        <f t="shared" si="31"/>
        <v>0</v>
      </c>
    </row>
    <row r="223" spans="1:11" ht="20.100000000000001" customHeight="1" x14ac:dyDescent="0.25">
      <c r="A223" s="29">
        <f>IF('Tax Calculator'!A223="","",'Tax Calculator'!A223)</f>
        <v>218</v>
      </c>
      <c r="B223" s="35" t="str">
        <f>IF('Tax Calculator'!B223="","",'Tax Calculator'!B223)</f>
        <v>G</v>
      </c>
      <c r="C223" s="29">
        <f t="shared" si="24"/>
        <v>-50000</v>
      </c>
      <c r="D223" s="29">
        <f t="shared" si="25"/>
        <v>0</v>
      </c>
      <c r="E223" s="29">
        <f t="shared" si="26"/>
        <v>0</v>
      </c>
      <c r="F223" s="29">
        <f t="shared" si="27"/>
        <v>0</v>
      </c>
      <c r="G223" s="29">
        <f t="shared" si="28"/>
        <v>0</v>
      </c>
      <c r="H223" s="29">
        <f t="shared" si="29"/>
        <v>0</v>
      </c>
      <c r="I223" s="17"/>
      <c r="J223" s="29">
        <f t="shared" si="30"/>
        <v>0</v>
      </c>
      <c r="K223" s="29">
        <f t="shared" si="31"/>
        <v>0</v>
      </c>
    </row>
    <row r="224" spans="1:11" ht="20.100000000000001" customHeight="1" x14ac:dyDescent="0.25">
      <c r="A224" s="29">
        <f>IF('Tax Calculator'!A224="","",'Tax Calculator'!A224)</f>
        <v>219</v>
      </c>
      <c r="B224" s="35" t="str">
        <f>IF('Tax Calculator'!B224="","",'Tax Calculator'!B224)</f>
        <v>H</v>
      </c>
      <c r="C224" s="29">
        <f t="shared" si="24"/>
        <v>-50000</v>
      </c>
      <c r="D224" s="29">
        <f t="shared" si="25"/>
        <v>0</v>
      </c>
      <c r="E224" s="29">
        <f t="shared" si="26"/>
        <v>0</v>
      </c>
      <c r="F224" s="29">
        <f t="shared" si="27"/>
        <v>0</v>
      </c>
      <c r="G224" s="29">
        <f t="shared" si="28"/>
        <v>0</v>
      </c>
      <c r="H224" s="29">
        <f t="shared" si="29"/>
        <v>0</v>
      </c>
      <c r="I224" s="17"/>
      <c r="J224" s="29">
        <f t="shared" si="30"/>
        <v>0</v>
      </c>
      <c r="K224" s="29">
        <f t="shared" si="31"/>
        <v>0</v>
      </c>
    </row>
    <row r="225" spans="1:11" ht="20.100000000000001" customHeight="1" x14ac:dyDescent="0.25">
      <c r="A225" s="29">
        <f>IF('Tax Calculator'!A225="","",'Tax Calculator'!A225)</f>
        <v>220</v>
      </c>
      <c r="B225" s="35" t="str">
        <f>IF('Tax Calculator'!B225="","",'Tax Calculator'!B225)</f>
        <v>I</v>
      </c>
      <c r="C225" s="29">
        <f t="shared" si="24"/>
        <v>-50000</v>
      </c>
      <c r="D225" s="29">
        <f t="shared" si="25"/>
        <v>0</v>
      </c>
      <c r="E225" s="29">
        <f t="shared" si="26"/>
        <v>0</v>
      </c>
      <c r="F225" s="29">
        <f t="shared" si="27"/>
        <v>0</v>
      </c>
      <c r="G225" s="29">
        <f t="shared" si="28"/>
        <v>0</v>
      </c>
      <c r="H225" s="29">
        <f t="shared" si="29"/>
        <v>0</v>
      </c>
      <c r="I225" s="17"/>
      <c r="J225" s="29">
        <f t="shared" si="30"/>
        <v>0</v>
      </c>
      <c r="K225" s="29">
        <f t="shared" si="31"/>
        <v>0</v>
      </c>
    </row>
    <row r="226" spans="1:11" ht="20.100000000000001" customHeight="1" x14ac:dyDescent="0.25">
      <c r="A226" s="29">
        <f>IF('Tax Calculator'!A226="","",'Tax Calculator'!A226)</f>
        <v>221</v>
      </c>
      <c r="B226" s="35" t="str">
        <f>IF('Tax Calculator'!B226="","",'Tax Calculator'!B226)</f>
        <v>J</v>
      </c>
      <c r="C226" s="29">
        <f t="shared" si="24"/>
        <v>-50000</v>
      </c>
      <c r="D226" s="29">
        <f t="shared" si="25"/>
        <v>0</v>
      </c>
      <c r="E226" s="29">
        <f t="shared" si="26"/>
        <v>0</v>
      </c>
      <c r="F226" s="29">
        <f t="shared" si="27"/>
        <v>0</v>
      </c>
      <c r="G226" s="29">
        <f t="shared" si="28"/>
        <v>0</v>
      </c>
      <c r="H226" s="29">
        <f t="shared" si="29"/>
        <v>0</v>
      </c>
      <c r="I226" s="17"/>
      <c r="J226" s="29">
        <f t="shared" si="30"/>
        <v>0</v>
      </c>
      <c r="K226" s="29">
        <f t="shared" si="31"/>
        <v>0</v>
      </c>
    </row>
    <row r="227" spans="1:11" ht="20.100000000000001" customHeight="1" x14ac:dyDescent="0.25">
      <c r="A227" s="29">
        <f>IF('Tax Calculator'!A227="","",'Tax Calculator'!A227)</f>
        <v>222</v>
      </c>
      <c r="B227" s="35" t="str">
        <f>IF('Tax Calculator'!B227="","",'Tax Calculator'!B227)</f>
        <v>K</v>
      </c>
      <c r="C227" s="29">
        <f t="shared" si="24"/>
        <v>-50000</v>
      </c>
      <c r="D227" s="29">
        <f t="shared" si="25"/>
        <v>0</v>
      </c>
      <c r="E227" s="29">
        <f t="shared" si="26"/>
        <v>0</v>
      </c>
      <c r="F227" s="29">
        <f t="shared" si="27"/>
        <v>0</v>
      </c>
      <c r="G227" s="29">
        <f t="shared" si="28"/>
        <v>0</v>
      </c>
      <c r="H227" s="29">
        <f t="shared" si="29"/>
        <v>0</v>
      </c>
      <c r="I227" s="17"/>
      <c r="J227" s="29">
        <f t="shared" si="30"/>
        <v>0</v>
      </c>
      <c r="K227" s="29">
        <f t="shared" si="31"/>
        <v>0</v>
      </c>
    </row>
    <row r="228" spans="1:11" ht="20.100000000000001" customHeight="1" x14ac:dyDescent="0.25">
      <c r="A228" s="29">
        <f>IF('Tax Calculator'!A228="","",'Tax Calculator'!A228)</f>
        <v>223</v>
      </c>
      <c r="B228" s="35" t="str">
        <f>IF('Tax Calculator'!B228="","",'Tax Calculator'!B228)</f>
        <v>L</v>
      </c>
      <c r="C228" s="29">
        <f t="shared" si="24"/>
        <v>-50000</v>
      </c>
      <c r="D228" s="29">
        <f t="shared" si="25"/>
        <v>0</v>
      </c>
      <c r="E228" s="29">
        <f t="shared" si="26"/>
        <v>0</v>
      </c>
      <c r="F228" s="29">
        <f t="shared" si="27"/>
        <v>0</v>
      </c>
      <c r="G228" s="29">
        <f t="shared" si="28"/>
        <v>0</v>
      </c>
      <c r="H228" s="29">
        <f t="shared" si="29"/>
        <v>0</v>
      </c>
      <c r="I228" s="17"/>
      <c r="J228" s="29">
        <f t="shared" si="30"/>
        <v>0</v>
      </c>
      <c r="K228" s="29">
        <f t="shared" si="31"/>
        <v>0</v>
      </c>
    </row>
    <row r="229" spans="1:11" ht="20.100000000000001" customHeight="1" x14ac:dyDescent="0.25">
      <c r="A229" s="29">
        <f>IF('Tax Calculator'!A229="","",'Tax Calculator'!A229)</f>
        <v>224</v>
      </c>
      <c r="B229" s="35" t="str">
        <f>IF('Tax Calculator'!B229="","",'Tax Calculator'!B229)</f>
        <v>M</v>
      </c>
      <c r="C229" s="29">
        <f t="shared" si="24"/>
        <v>-50000</v>
      </c>
      <c r="D229" s="29">
        <f t="shared" si="25"/>
        <v>0</v>
      </c>
      <c r="E229" s="29">
        <f t="shared" si="26"/>
        <v>0</v>
      </c>
      <c r="F229" s="29">
        <f t="shared" si="27"/>
        <v>0</v>
      </c>
      <c r="G229" s="29">
        <f t="shared" si="28"/>
        <v>0</v>
      </c>
      <c r="H229" s="29">
        <f t="shared" si="29"/>
        <v>0</v>
      </c>
      <c r="I229" s="17"/>
      <c r="J229" s="29">
        <f t="shared" si="30"/>
        <v>0</v>
      </c>
      <c r="K229" s="29">
        <f t="shared" si="31"/>
        <v>0</v>
      </c>
    </row>
    <row r="230" spans="1:11" ht="20.100000000000001" customHeight="1" x14ac:dyDescent="0.25">
      <c r="A230" s="29">
        <f>IF('Tax Calculator'!A230="","",'Tax Calculator'!A230)</f>
        <v>225</v>
      </c>
      <c r="B230" s="35" t="str">
        <f>IF('Tax Calculator'!B230="","",'Tax Calculator'!B230)</f>
        <v>N</v>
      </c>
      <c r="C230" s="29">
        <f t="shared" si="24"/>
        <v>-50000</v>
      </c>
      <c r="D230" s="29">
        <f t="shared" si="25"/>
        <v>0</v>
      </c>
      <c r="E230" s="29">
        <f t="shared" si="26"/>
        <v>0</v>
      </c>
      <c r="F230" s="29">
        <f t="shared" si="27"/>
        <v>0</v>
      </c>
      <c r="G230" s="29">
        <f t="shared" si="28"/>
        <v>0</v>
      </c>
      <c r="H230" s="29">
        <f t="shared" si="29"/>
        <v>0</v>
      </c>
      <c r="I230" s="17"/>
      <c r="J230" s="29">
        <f t="shared" si="30"/>
        <v>0</v>
      </c>
      <c r="K230" s="29">
        <f t="shared" si="31"/>
        <v>0</v>
      </c>
    </row>
    <row r="231" spans="1:11" ht="20.100000000000001" customHeight="1" x14ac:dyDescent="0.25">
      <c r="A231" s="29">
        <f>IF('Tax Calculator'!A231="","",'Tax Calculator'!A231)</f>
        <v>226</v>
      </c>
      <c r="B231" s="35" t="str">
        <f>IF('Tax Calculator'!B231="","",'Tax Calculator'!B231)</f>
        <v>O</v>
      </c>
      <c r="C231" s="29">
        <f t="shared" si="24"/>
        <v>-50000</v>
      </c>
      <c r="D231" s="29">
        <f t="shared" si="25"/>
        <v>0</v>
      </c>
      <c r="E231" s="29">
        <f t="shared" si="26"/>
        <v>0</v>
      </c>
      <c r="F231" s="29">
        <f t="shared" si="27"/>
        <v>0</v>
      </c>
      <c r="G231" s="29">
        <f t="shared" si="28"/>
        <v>0</v>
      </c>
      <c r="H231" s="29">
        <f t="shared" si="29"/>
        <v>0</v>
      </c>
      <c r="I231" s="17"/>
      <c r="J231" s="29">
        <f t="shared" si="30"/>
        <v>0</v>
      </c>
      <c r="K231" s="29">
        <f t="shared" si="31"/>
        <v>0</v>
      </c>
    </row>
    <row r="232" spans="1:11" ht="20.100000000000001" customHeight="1" x14ac:dyDescent="0.25">
      <c r="A232" s="29">
        <f>IF('Tax Calculator'!A232="","",'Tax Calculator'!A232)</f>
        <v>227</v>
      </c>
      <c r="B232" s="35" t="str">
        <f>IF('Tax Calculator'!B232="","",'Tax Calculator'!B232)</f>
        <v>P</v>
      </c>
      <c r="C232" s="29">
        <f t="shared" si="24"/>
        <v>-50000</v>
      </c>
      <c r="D232" s="29">
        <f t="shared" si="25"/>
        <v>0</v>
      </c>
      <c r="E232" s="29">
        <f t="shared" si="26"/>
        <v>0</v>
      </c>
      <c r="F232" s="29">
        <f t="shared" si="27"/>
        <v>0</v>
      </c>
      <c r="G232" s="29">
        <f t="shared" si="28"/>
        <v>0</v>
      </c>
      <c r="H232" s="29">
        <f t="shared" si="29"/>
        <v>0</v>
      </c>
      <c r="I232" s="17"/>
      <c r="J232" s="29">
        <f t="shared" si="30"/>
        <v>0</v>
      </c>
      <c r="K232" s="29">
        <f t="shared" si="31"/>
        <v>0</v>
      </c>
    </row>
    <row r="233" spans="1:11" ht="20.100000000000001" customHeight="1" x14ac:dyDescent="0.25">
      <c r="A233" s="29">
        <f>IF('Tax Calculator'!A233="","",'Tax Calculator'!A233)</f>
        <v>228</v>
      </c>
      <c r="B233" s="35" t="str">
        <f>IF('Tax Calculator'!B233="","",'Tax Calculator'!B233)</f>
        <v>Q</v>
      </c>
      <c r="C233" s="29">
        <f t="shared" si="24"/>
        <v>-50000</v>
      </c>
      <c r="D233" s="29">
        <f t="shared" si="25"/>
        <v>0</v>
      </c>
      <c r="E233" s="29">
        <f t="shared" si="26"/>
        <v>0</v>
      </c>
      <c r="F233" s="29">
        <f t="shared" si="27"/>
        <v>0</v>
      </c>
      <c r="G233" s="29">
        <f t="shared" si="28"/>
        <v>0</v>
      </c>
      <c r="H233" s="29">
        <f t="shared" si="29"/>
        <v>0</v>
      </c>
      <c r="I233" s="17"/>
      <c r="J233" s="29">
        <f t="shared" si="30"/>
        <v>0</v>
      </c>
      <c r="K233" s="29">
        <f t="shared" si="31"/>
        <v>0</v>
      </c>
    </row>
    <row r="234" spans="1:11" ht="20.100000000000001" customHeight="1" x14ac:dyDescent="0.25">
      <c r="A234" s="29">
        <f>IF('Tax Calculator'!A234="","",'Tax Calculator'!A234)</f>
        <v>229</v>
      </c>
      <c r="B234" s="35" t="str">
        <f>IF('Tax Calculator'!B234="","",'Tax Calculator'!B234)</f>
        <v>R</v>
      </c>
      <c r="C234" s="29">
        <f t="shared" si="24"/>
        <v>-50000</v>
      </c>
      <c r="D234" s="29">
        <f t="shared" si="25"/>
        <v>0</v>
      </c>
      <c r="E234" s="29">
        <f t="shared" si="26"/>
        <v>0</v>
      </c>
      <c r="F234" s="29">
        <f t="shared" si="27"/>
        <v>0</v>
      </c>
      <c r="G234" s="29">
        <f t="shared" si="28"/>
        <v>0</v>
      </c>
      <c r="H234" s="29">
        <f t="shared" si="29"/>
        <v>0</v>
      </c>
      <c r="I234" s="17"/>
      <c r="J234" s="29">
        <f t="shared" si="30"/>
        <v>0</v>
      </c>
      <c r="K234" s="29">
        <f t="shared" si="31"/>
        <v>0</v>
      </c>
    </row>
    <row r="235" spans="1:11" ht="20.100000000000001" customHeight="1" x14ac:dyDescent="0.25">
      <c r="A235" s="29">
        <f>IF('Tax Calculator'!A235="","",'Tax Calculator'!A235)</f>
        <v>230</v>
      </c>
      <c r="B235" s="35" t="str">
        <f>IF('Tax Calculator'!B235="","",'Tax Calculator'!B235)</f>
        <v>S</v>
      </c>
      <c r="C235" s="29">
        <f t="shared" si="24"/>
        <v>-50000</v>
      </c>
      <c r="D235" s="29">
        <f t="shared" si="25"/>
        <v>0</v>
      </c>
      <c r="E235" s="29">
        <f t="shared" si="26"/>
        <v>0</v>
      </c>
      <c r="F235" s="29">
        <f t="shared" si="27"/>
        <v>0</v>
      </c>
      <c r="G235" s="29">
        <f t="shared" si="28"/>
        <v>0</v>
      </c>
      <c r="H235" s="29">
        <f t="shared" si="29"/>
        <v>0</v>
      </c>
      <c r="I235" s="17"/>
      <c r="J235" s="29">
        <f t="shared" si="30"/>
        <v>0</v>
      </c>
      <c r="K235" s="29">
        <f t="shared" si="31"/>
        <v>0</v>
      </c>
    </row>
    <row r="236" spans="1:11" ht="20.100000000000001" customHeight="1" x14ac:dyDescent="0.25">
      <c r="A236" s="29">
        <f>IF('Tax Calculator'!A236="","",'Tax Calculator'!A236)</f>
        <v>231</v>
      </c>
      <c r="B236" s="35" t="str">
        <f>IF('Tax Calculator'!B236="","",'Tax Calculator'!B236)</f>
        <v>T</v>
      </c>
      <c r="C236" s="29">
        <f t="shared" si="24"/>
        <v>-50000</v>
      </c>
      <c r="D236" s="29">
        <f t="shared" si="25"/>
        <v>0</v>
      </c>
      <c r="E236" s="29">
        <f t="shared" si="26"/>
        <v>0</v>
      </c>
      <c r="F236" s="29">
        <f t="shared" si="27"/>
        <v>0</v>
      </c>
      <c r="G236" s="29">
        <f t="shared" si="28"/>
        <v>0</v>
      </c>
      <c r="H236" s="29">
        <f t="shared" si="29"/>
        <v>0</v>
      </c>
      <c r="I236" s="17"/>
      <c r="J236" s="29">
        <f t="shared" si="30"/>
        <v>0</v>
      </c>
      <c r="K236" s="29">
        <f t="shared" si="31"/>
        <v>0</v>
      </c>
    </row>
    <row r="237" spans="1:11" ht="20.100000000000001" customHeight="1" x14ac:dyDescent="0.25">
      <c r="A237" s="29">
        <f>IF('Tax Calculator'!A237="","",'Tax Calculator'!A237)</f>
        <v>232</v>
      </c>
      <c r="B237" s="35" t="str">
        <f>IF('Tax Calculator'!B237="","",'Tax Calculator'!B237)</f>
        <v>U</v>
      </c>
      <c r="C237" s="29">
        <f t="shared" si="24"/>
        <v>-50000</v>
      </c>
      <c r="D237" s="29">
        <f t="shared" si="25"/>
        <v>0</v>
      </c>
      <c r="E237" s="29">
        <f t="shared" si="26"/>
        <v>0</v>
      </c>
      <c r="F237" s="29">
        <f t="shared" si="27"/>
        <v>0</v>
      </c>
      <c r="G237" s="29">
        <f t="shared" si="28"/>
        <v>0</v>
      </c>
      <c r="H237" s="29">
        <f t="shared" si="29"/>
        <v>0</v>
      </c>
      <c r="I237" s="17"/>
      <c r="J237" s="29">
        <f t="shared" si="30"/>
        <v>0</v>
      </c>
      <c r="K237" s="29">
        <f t="shared" si="31"/>
        <v>0</v>
      </c>
    </row>
    <row r="238" spans="1:11" ht="20.100000000000001" customHeight="1" x14ac:dyDescent="0.25">
      <c r="A238" s="29">
        <f>IF('Tax Calculator'!A238="","",'Tax Calculator'!A238)</f>
        <v>233</v>
      </c>
      <c r="B238" s="35" t="str">
        <f>IF('Tax Calculator'!B238="","",'Tax Calculator'!B238)</f>
        <v>V</v>
      </c>
      <c r="C238" s="29">
        <f t="shared" si="24"/>
        <v>-50000</v>
      </c>
      <c r="D238" s="29">
        <f t="shared" si="25"/>
        <v>0</v>
      </c>
      <c r="E238" s="29">
        <f t="shared" si="26"/>
        <v>0</v>
      </c>
      <c r="F238" s="29">
        <f t="shared" si="27"/>
        <v>0</v>
      </c>
      <c r="G238" s="29">
        <f t="shared" si="28"/>
        <v>0</v>
      </c>
      <c r="H238" s="29">
        <f t="shared" si="29"/>
        <v>0</v>
      </c>
      <c r="I238" s="17"/>
      <c r="J238" s="29">
        <f t="shared" si="30"/>
        <v>0</v>
      </c>
      <c r="K238" s="29">
        <f t="shared" si="31"/>
        <v>0</v>
      </c>
    </row>
    <row r="239" spans="1:11" ht="20.100000000000001" customHeight="1" x14ac:dyDescent="0.25">
      <c r="A239" s="29">
        <f>IF('Tax Calculator'!A239="","",'Tax Calculator'!A239)</f>
        <v>234</v>
      </c>
      <c r="B239" s="35" t="str">
        <f>IF('Tax Calculator'!B239="","",'Tax Calculator'!B239)</f>
        <v>W</v>
      </c>
      <c r="C239" s="29">
        <f t="shared" si="24"/>
        <v>-50000</v>
      </c>
      <c r="D239" s="29">
        <f t="shared" si="25"/>
        <v>0</v>
      </c>
      <c r="E239" s="29">
        <f t="shared" si="26"/>
        <v>0</v>
      </c>
      <c r="F239" s="29">
        <f t="shared" si="27"/>
        <v>0</v>
      </c>
      <c r="G239" s="29">
        <f t="shared" si="28"/>
        <v>0</v>
      </c>
      <c r="H239" s="29">
        <f t="shared" si="29"/>
        <v>0</v>
      </c>
      <c r="I239" s="17"/>
      <c r="J239" s="29">
        <f t="shared" si="30"/>
        <v>0</v>
      </c>
      <c r="K239" s="29">
        <f t="shared" si="31"/>
        <v>0</v>
      </c>
    </row>
    <row r="240" spans="1:11" ht="20.100000000000001" customHeight="1" x14ac:dyDescent="0.25">
      <c r="A240" s="29">
        <f>IF('Tax Calculator'!A240="","",'Tax Calculator'!A240)</f>
        <v>235</v>
      </c>
      <c r="B240" s="35" t="str">
        <f>IF('Tax Calculator'!B240="","",'Tax Calculator'!B240)</f>
        <v>X</v>
      </c>
      <c r="C240" s="29">
        <f t="shared" si="24"/>
        <v>-50000</v>
      </c>
      <c r="D240" s="29">
        <f t="shared" si="25"/>
        <v>0</v>
      </c>
      <c r="E240" s="29">
        <f t="shared" si="26"/>
        <v>0</v>
      </c>
      <c r="F240" s="29">
        <f t="shared" si="27"/>
        <v>0</v>
      </c>
      <c r="G240" s="29">
        <f t="shared" si="28"/>
        <v>0</v>
      </c>
      <c r="H240" s="29">
        <f t="shared" si="29"/>
        <v>0</v>
      </c>
      <c r="I240" s="17"/>
      <c r="J240" s="29">
        <f t="shared" si="30"/>
        <v>0</v>
      </c>
      <c r="K240" s="29">
        <f t="shared" si="31"/>
        <v>0</v>
      </c>
    </row>
    <row r="241" spans="1:11" ht="20.100000000000001" customHeight="1" x14ac:dyDescent="0.25">
      <c r="A241" s="29">
        <f>IF('Tax Calculator'!A241="","",'Tax Calculator'!A241)</f>
        <v>236</v>
      </c>
      <c r="B241" s="35" t="str">
        <f>IF('Tax Calculator'!B241="","",'Tax Calculator'!B241)</f>
        <v>Y</v>
      </c>
      <c r="C241" s="29">
        <f t="shared" si="24"/>
        <v>-50000</v>
      </c>
      <c r="D241" s="29">
        <f t="shared" si="25"/>
        <v>0</v>
      </c>
      <c r="E241" s="29">
        <f t="shared" si="26"/>
        <v>0</v>
      </c>
      <c r="F241" s="29">
        <f t="shared" si="27"/>
        <v>0</v>
      </c>
      <c r="G241" s="29">
        <f t="shared" si="28"/>
        <v>0</v>
      </c>
      <c r="H241" s="29">
        <f t="shared" si="29"/>
        <v>0</v>
      </c>
      <c r="I241" s="17"/>
      <c r="J241" s="29">
        <f t="shared" si="30"/>
        <v>0</v>
      </c>
      <c r="K241" s="29">
        <f t="shared" si="31"/>
        <v>0</v>
      </c>
    </row>
    <row r="242" spans="1:11" ht="20.100000000000001" customHeight="1" x14ac:dyDescent="0.25">
      <c r="A242" s="29">
        <f>IF('Tax Calculator'!A242="","",'Tax Calculator'!A242)</f>
        <v>237</v>
      </c>
      <c r="B242" s="35" t="str">
        <f>IF('Tax Calculator'!B242="","",'Tax Calculator'!B242)</f>
        <v>Z</v>
      </c>
      <c r="C242" s="29">
        <f t="shared" si="24"/>
        <v>-50000</v>
      </c>
      <c r="D242" s="29">
        <f t="shared" si="25"/>
        <v>0</v>
      </c>
      <c r="E242" s="29">
        <f t="shared" si="26"/>
        <v>0</v>
      </c>
      <c r="F242" s="29">
        <f t="shared" si="27"/>
        <v>0</v>
      </c>
      <c r="G242" s="29">
        <f t="shared" si="28"/>
        <v>0</v>
      </c>
      <c r="H242" s="29">
        <f t="shared" si="29"/>
        <v>0</v>
      </c>
      <c r="I242" s="17"/>
      <c r="J242" s="29">
        <f t="shared" si="30"/>
        <v>0</v>
      </c>
      <c r="K242" s="29">
        <f t="shared" si="31"/>
        <v>0</v>
      </c>
    </row>
    <row r="243" spans="1:11" ht="20.100000000000001" customHeight="1" x14ac:dyDescent="0.25">
      <c r="A243" s="29">
        <f>IF('Tax Calculator'!A243="","",'Tax Calculator'!A243)</f>
        <v>238</v>
      </c>
      <c r="B243" s="35" t="str">
        <f>IF('Tax Calculator'!B243="","",'Tax Calculator'!B243)</f>
        <v>A</v>
      </c>
      <c r="C243" s="29">
        <f t="shared" si="24"/>
        <v>-50000</v>
      </c>
      <c r="D243" s="29">
        <f t="shared" si="25"/>
        <v>0</v>
      </c>
      <c r="E243" s="29">
        <f t="shared" si="26"/>
        <v>0</v>
      </c>
      <c r="F243" s="29">
        <f t="shared" si="27"/>
        <v>0</v>
      </c>
      <c r="G243" s="29">
        <f t="shared" si="28"/>
        <v>0</v>
      </c>
      <c r="H243" s="29">
        <f t="shared" si="29"/>
        <v>0</v>
      </c>
      <c r="I243" s="17"/>
      <c r="J243" s="29">
        <f t="shared" si="30"/>
        <v>0</v>
      </c>
      <c r="K243" s="29">
        <f t="shared" si="31"/>
        <v>0</v>
      </c>
    </row>
    <row r="244" spans="1:11" ht="20.100000000000001" customHeight="1" x14ac:dyDescent="0.25">
      <c r="A244" s="29">
        <f>IF('Tax Calculator'!A244="","",'Tax Calculator'!A244)</f>
        <v>239</v>
      </c>
      <c r="B244" s="35" t="str">
        <f>IF('Tax Calculator'!B244="","",'Tax Calculator'!B244)</f>
        <v>B</v>
      </c>
      <c r="C244" s="29">
        <f t="shared" si="24"/>
        <v>-50000</v>
      </c>
      <c r="D244" s="29">
        <f t="shared" si="25"/>
        <v>0</v>
      </c>
      <c r="E244" s="29">
        <f t="shared" si="26"/>
        <v>0</v>
      </c>
      <c r="F244" s="29">
        <f t="shared" si="27"/>
        <v>0</v>
      </c>
      <c r="G244" s="29">
        <f t="shared" si="28"/>
        <v>0</v>
      </c>
      <c r="H244" s="29">
        <f t="shared" si="29"/>
        <v>0</v>
      </c>
      <c r="I244" s="17"/>
      <c r="J244" s="29">
        <f t="shared" si="30"/>
        <v>0</v>
      </c>
      <c r="K244" s="29">
        <f t="shared" si="31"/>
        <v>0</v>
      </c>
    </row>
    <row r="245" spans="1:11" ht="20.100000000000001" customHeight="1" x14ac:dyDescent="0.25">
      <c r="A245" s="29">
        <f>IF('Tax Calculator'!A245="","",'Tax Calculator'!A245)</f>
        <v>240</v>
      </c>
      <c r="B245" s="35" t="str">
        <f>IF('Tax Calculator'!B245="","",'Tax Calculator'!B245)</f>
        <v>C</v>
      </c>
      <c r="C245" s="29">
        <f t="shared" si="24"/>
        <v>-50000</v>
      </c>
      <c r="D245" s="29">
        <f t="shared" si="25"/>
        <v>0</v>
      </c>
      <c r="E245" s="29">
        <f t="shared" si="26"/>
        <v>0</v>
      </c>
      <c r="F245" s="29">
        <f t="shared" si="27"/>
        <v>0</v>
      </c>
      <c r="G245" s="29">
        <f t="shared" si="28"/>
        <v>0</v>
      </c>
      <c r="H245" s="29">
        <f t="shared" si="29"/>
        <v>0</v>
      </c>
      <c r="I245" s="17"/>
      <c r="J245" s="29">
        <f t="shared" si="30"/>
        <v>0</v>
      </c>
      <c r="K245" s="29">
        <f t="shared" si="31"/>
        <v>0</v>
      </c>
    </row>
    <row r="246" spans="1:11" ht="20.100000000000001" customHeight="1" x14ac:dyDescent="0.25">
      <c r="A246" s="29">
        <f>IF('Tax Calculator'!A246="","",'Tax Calculator'!A246)</f>
        <v>241</v>
      </c>
      <c r="B246" s="35" t="str">
        <f>IF('Tax Calculator'!B246="","",'Tax Calculator'!B246)</f>
        <v>D</v>
      </c>
      <c r="C246" s="29">
        <f t="shared" si="24"/>
        <v>-50000</v>
      </c>
      <c r="D246" s="29">
        <f t="shared" si="25"/>
        <v>0</v>
      </c>
      <c r="E246" s="29">
        <f t="shared" si="26"/>
        <v>0</v>
      </c>
      <c r="F246" s="29">
        <f t="shared" si="27"/>
        <v>0</v>
      </c>
      <c r="G246" s="29">
        <f t="shared" si="28"/>
        <v>0</v>
      </c>
      <c r="H246" s="29">
        <f t="shared" si="29"/>
        <v>0</v>
      </c>
      <c r="I246" s="17"/>
      <c r="J246" s="29">
        <f t="shared" si="30"/>
        <v>0</v>
      </c>
      <c r="K246" s="29">
        <f t="shared" si="31"/>
        <v>0</v>
      </c>
    </row>
    <row r="247" spans="1:11" ht="20.100000000000001" customHeight="1" x14ac:dyDescent="0.25">
      <c r="A247" s="29">
        <f>IF('Tax Calculator'!A247="","",'Tax Calculator'!A247)</f>
        <v>242</v>
      </c>
      <c r="B247" s="35" t="str">
        <f>IF('Tax Calculator'!B247="","",'Tax Calculator'!B247)</f>
        <v>E</v>
      </c>
      <c r="C247" s="29">
        <f t="shared" si="24"/>
        <v>-50000</v>
      </c>
      <c r="D247" s="29">
        <f t="shared" si="25"/>
        <v>0</v>
      </c>
      <c r="E247" s="29">
        <f t="shared" si="26"/>
        <v>0</v>
      </c>
      <c r="F247" s="29">
        <f t="shared" si="27"/>
        <v>0</v>
      </c>
      <c r="G247" s="29">
        <f t="shared" si="28"/>
        <v>0</v>
      </c>
      <c r="H247" s="29">
        <f t="shared" si="29"/>
        <v>0</v>
      </c>
      <c r="I247" s="17"/>
      <c r="J247" s="29">
        <f t="shared" si="30"/>
        <v>0</v>
      </c>
      <c r="K247" s="29">
        <f t="shared" si="31"/>
        <v>0</v>
      </c>
    </row>
    <row r="248" spans="1:11" ht="20.100000000000001" customHeight="1" x14ac:dyDescent="0.25">
      <c r="A248" s="29">
        <f>IF('Tax Calculator'!A248="","",'Tax Calculator'!A248)</f>
        <v>243</v>
      </c>
      <c r="B248" s="35" t="str">
        <f>IF('Tax Calculator'!B248="","",'Tax Calculator'!B248)</f>
        <v>F</v>
      </c>
      <c r="C248" s="29">
        <f t="shared" si="24"/>
        <v>-50000</v>
      </c>
      <c r="D248" s="29">
        <f t="shared" si="25"/>
        <v>0</v>
      </c>
      <c r="E248" s="29">
        <f t="shared" si="26"/>
        <v>0</v>
      </c>
      <c r="F248" s="29">
        <f t="shared" si="27"/>
        <v>0</v>
      </c>
      <c r="G248" s="29">
        <f t="shared" si="28"/>
        <v>0</v>
      </c>
      <c r="H248" s="29">
        <f t="shared" si="29"/>
        <v>0</v>
      </c>
      <c r="I248" s="17"/>
      <c r="J248" s="29">
        <f t="shared" si="30"/>
        <v>0</v>
      </c>
      <c r="K248" s="29">
        <f t="shared" si="31"/>
        <v>0</v>
      </c>
    </row>
    <row r="249" spans="1:11" ht="20.100000000000001" customHeight="1" x14ac:dyDescent="0.25">
      <c r="A249" s="29">
        <f>IF('Tax Calculator'!A249="","",'Tax Calculator'!A249)</f>
        <v>244</v>
      </c>
      <c r="B249" s="35" t="str">
        <f>IF('Tax Calculator'!B249="","",'Tax Calculator'!B249)</f>
        <v>G</v>
      </c>
      <c r="C249" s="29">
        <f t="shared" si="24"/>
        <v>-50000</v>
      </c>
      <c r="D249" s="29">
        <f t="shared" si="25"/>
        <v>0</v>
      </c>
      <c r="E249" s="29">
        <f t="shared" si="26"/>
        <v>0</v>
      </c>
      <c r="F249" s="29">
        <f t="shared" si="27"/>
        <v>0</v>
      </c>
      <c r="G249" s="29">
        <f t="shared" si="28"/>
        <v>0</v>
      </c>
      <c r="H249" s="29">
        <f t="shared" si="29"/>
        <v>0</v>
      </c>
      <c r="I249" s="17"/>
      <c r="J249" s="29">
        <f t="shared" si="30"/>
        <v>0</v>
      </c>
      <c r="K249" s="29">
        <f t="shared" si="31"/>
        <v>0</v>
      </c>
    </row>
    <row r="250" spans="1:11" ht="20.100000000000001" customHeight="1" x14ac:dyDescent="0.25">
      <c r="A250" s="29">
        <f>IF('Tax Calculator'!A250="","",'Tax Calculator'!A250)</f>
        <v>245</v>
      </c>
      <c r="B250" s="35" t="str">
        <f>IF('Tax Calculator'!B250="","",'Tax Calculator'!B250)</f>
        <v>H</v>
      </c>
      <c r="C250" s="29">
        <f t="shared" si="24"/>
        <v>-50000</v>
      </c>
      <c r="D250" s="29">
        <f t="shared" si="25"/>
        <v>0</v>
      </c>
      <c r="E250" s="29">
        <f t="shared" si="26"/>
        <v>0</v>
      </c>
      <c r="F250" s="29">
        <f t="shared" si="27"/>
        <v>0</v>
      </c>
      <c r="G250" s="29">
        <f t="shared" si="28"/>
        <v>0</v>
      </c>
      <c r="H250" s="29">
        <f t="shared" si="29"/>
        <v>0</v>
      </c>
      <c r="I250" s="17"/>
      <c r="J250" s="29">
        <f t="shared" si="30"/>
        <v>0</v>
      </c>
      <c r="K250" s="29">
        <f t="shared" si="31"/>
        <v>0</v>
      </c>
    </row>
    <row r="251" spans="1:11" ht="20.100000000000001" customHeight="1" x14ac:dyDescent="0.25">
      <c r="A251" s="29">
        <f>IF('Tax Calculator'!A251="","",'Tax Calculator'!A251)</f>
        <v>246</v>
      </c>
      <c r="B251" s="35" t="str">
        <f>IF('Tax Calculator'!B251="","",'Tax Calculator'!B251)</f>
        <v>I</v>
      </c>
      <c r="C251" s="29">
        <f t="shared" si="24"/>
        <v>-50000</v>
      </c>
      <c r="D251" s="29">
        <f t="shared" si="25"/>
        <v>0</v>
      </c>
      <c r="E251" s="29">
        <f t="shared" si="26"/>
        <v>0</v>
      </c>
      <c r="F251" s="29">
        <f t="shared" si="27"/>
        <v>0</v>
      </c>
      <c r="G251" s="29">
        <f t="shared" si="28"/>
        <v>0</v>
      </c>
      <c r="H251" s="29">
        <f t="shared" si="29"/>
        <v>0</v>
      </c>
      <c r="I251" s="17"/>
      <c r="J251" s="29">
        <f t="shared" si="30"/>
        <v>0</v>
      </c>
      <c r="K251" s="29">
        <f t="shared" si="31"/>
        <v>0</v>
      </c>
    </row>
    <row r="252" spans="1:11" ht="20.100000000000001" customHeight="1" x14ac:dyDescent="0.25">
      <c r="A252" s="29">
        <f>IF('Tax Calculator'!A252="","",'Tax Calculator'!A252)</f>
        <v>247</v>
      </c>
      <c r="B252" s="35" t="str">
        <f>IF('Tax Calculator'!B252="","",'Tax Calculator'!B252)</f>
        <v>J</v>
      </c>
      <c r="C252" s="29">
        <f t="shared" si="24"/>
        <v>-50000</v>
      </c>
      <c r="D252" s="29">
        <f t="shared" si="25"/>
        <v>0</v>
      </c>
      <c r="E252" s="29">
        <f t="shared" si="26"/>
        <v>0</v>
      </c>
      <c r="F252" s="29">
        <f t="shared" si="27"/>
        <v>0</v>
      </c>
      <c r="G252" s="29">
        <f t="shared" si="28"/>
        <v>0</v>
      </c>
      <c r="H252" s="29">
        <f t="shared" si="29"/>
        <v>0</v>
      </c>
      <c r="I252" s="17"/>
      <c r="J252" s="29">
        <f t="shared" si="30"/>
        <v>0</v>
      </c>
      <c r="K252" s="29">
        <f t="shared" si="31"/>
        <v>0</v>
      </c>
    </row>
    <row r="253" spans="1:11" ht="20.100000000000001" customHeight="1" x14ac:dyDescent="0.25">
      <c r="A253" s="29">
        <f>IF('Tax Calculator'!A253="","",'Tax Calculator'!A253)</f>
        <v>248</v>
      </c>
      <c r="B253" s="35" t="str">
        <f>IF('Tax Calculator'!B253="","",'Tax Calculator'!B253)</f>
        <v>K</v>
      </c>
      <c r="C253" s="29">
        <f t="shared" si="24"/>
        <v>-50000</v>
      </c>
      <c r="D253" s="29">
        <f t="shared" si="25"/>
        <v>0</v>
      </c>
      <c r="E253" s="29">
        <f t="shared" si="26"/>
        <v>0</v>
      </c>
      <c r="F253" s="29">
        <f t="shared" si="27"/>
        <v>0</v>
      </c>
      <c r="G253" s="29">
        <f t="shared" si="28"/>
        <v>0</v>
      </c>
      <c r="H253" s="29">
        <f t="shared" si="29"/>
        <v>0</v>
      </c>
      <c r="I253" s="17"/>
      <c r="J253" s="29">
        <f t="shared" si="30"/>
        <v>0</v>
      </c>
      <c r="K253" s="29">
        <f t="shared" si="31"/>
        <v>0</v>
      </c>
    </row>
    <row r="254" spans="1:11" ht="20.100000000000001" customHeight="1" x14ac:dyDescent="0.25">
      <c r="A254" s="29">
        <f>IF('Tax Calculator'!A254="","",'Tax Calculator'!A254)</f>
        <v>249</v>
      </c>
      <c r="B254" s="35" t="str">
        <f>IF('Tax Calculator'!B254="","",'Tax Calculator'!B254)</f>
        <v>L</v>
      </c>
      <c r="C254" s="29">
        <f t="shared" si="24"/>
        <v>-50000</v>
      </c>
      <c r="D254" s="29">
        <f t="shared" si="25"/>
        <v>0</v>
      </c>
      <c r="E254" s="29">
        <f t="shared" si="26"/>
        <v>0</v>
      </c>
      <c r="F254" s="29">
        <f t="shared" si="27"/>
        <v>0</v>
      </c>
      <c r="G254" s="29">
        <f t="shared" si="28"/>
        <v>0</v>
      </c>
      <c r="H254" s="29">
        <f t="shared" si="29"/>
        <v>0</v>
      </c>
      <c r="I254" s="17"/>
      <c r="J254" s="29">
        <f t="shared" si="30"/>
        <v>0</v>
      </c>
      <c r="K254" s="29">
        <f t="shared" si="31"/>
        <v>0</v>
      </c>
    </row>
    <row r="255" spans="1:11" ht="20.100000000000001" customHeight="1" x14ac:dyDescent="0.25">
      <c r="A255" s="29">
        <f>IF('Tax Calculator'!A255="","",'Tax Calculator'!A255)</f>
        <v>250</v>
      </c>
      <c r="B255" s="35" t="str">
        <f>IF('Tax Calculator'!B255="","",'Tax Calculator'!B255)</f>
        <v>M</v>
      </c>
      <c r="C255" s="29">
        <f t="shared" si="24"/>
        <v>-50000</v>
      </c>
      <c r="D255" s="29">
        <f t="shared" si="25"/>
        <v>0</v>
      </c>
      <c r="E255" s="29">
        <f t="shared" si="26"/>
        <v>0</v>
      </c>
      <c r="F255" s="29">
        <f t="shared" si="27"/>
        <v>0</v>
      </c>
      <c r="G255" s="29">
        <f t="shared" si="28"/>
        <v>0</v>
      </c>
      <c r="H255" s="29">
        <f t="shared" si="29"/>
        <v>0</v>
      </c>
      <c r="I255" s="17"/>
      <c r="J255" s="29">
        <f t="shared" si="30"/>
        <v>0</v>
      </c>
      <c r="K255" s="29">
        <f t="shared" si="31"/>
        <v>0</v>
      </c>
    </row>
    <row r="256" spans="1:11" ht="20.100000000000001" customHeight="1" x14ac:dyDescent="0.25">
      <c r="A256" s="29">
        <f>IF('Tax Calculator'!A256="","",'Tax Calculator'!A256)</f>
        <v>251</v>
      </c>
      <c r="B256" s="35" t="str">
        <f>IF('Tax Calculator'!B256="","",'Tax Calculator'!B256)</f>
        <v>N</v>
      </c>
      <c r="C256" s="29">
        <f t="shared" si="24"/>
        <v>-50000</v>
      </c>
      <c r="D256" s="29">
        <f t="shared" si="25"/>
        <v>0</v>
      </c>
      <c r="E256" s="29">
        <f t="shared" si="26"/>
        <v>0</v>
      </c>
      <c r="F256" s="29">
        <f t="shared" si="27"/>
        <v>0</v>
      </c>
      <c r="G256" s="29">
        <f t="shared" si="28"/>
        <v>0</v>
      </c>
      <c r="H256" s="29">
        <f t="shared" si="29"/>
        <v>0</v>
      </c>
      <c r="I256" s="17"/>
      <c r="J256" s="29">
        <f t="shared" si="30"/>
        <v>0</v>
      </c>
      <c r="K256" s="29">
        <f t="shared" si="31"/>
        <v>0</v>
      </c>
    </row>
    <row r="257" spans="1:11" ht="20.100000000000001" customHeight="1" x14ac:dyDescent="0.25">
      <c r="A257" s="29">
        <f>IF('Tax Calculator'!A257="","",'Tax Calculator'!A257)</f>
        <v>252</v>
      </c>
      <c r="B257" s="35" t="str">
        <f>IF('Tax Calculator'!B257="","",'Tax Calculator'!B257)</f>
        <v>O</v>
      </c>
      <c r="C257" s="29">
        <f t="shared" si="24"/>
        <v>-50000</v>
      </c>
      <c r="D257" s="29">
        <f t="shared" si="25"/>
        <v>0</v>
      </c>
      <c r="E257" s="29">
        <f t="shared" si="26"/>
        <v>0</v>
      </c>
      <c r="F257" s="29">
        <f t="shared" si="27"/>
        <v>0</v>
      </c>
      <c r="G257" s="29">
        <f t="shared" si="28"/>
        <v>0</v>
      </c>
      <c r="H257" s="29">
        <f t="shared" si="29"/>
        <v>0</v>
      </c>
      <c r="I257" s="17"/>
      <c r="J257" s="29">
        <f t="shared" si="30"/>
        <v>0</v>
      </c>
      <c r="K257" s="29">
        <f t="shared" si="31"/>
        <v>0</v>
      </c>
    </row>
    <row r="258" spans="1:11" ht="20.100000000000001" customHeight="1" x14ac:dyDescent="0.25">
      <c r="A258" s="29">
        <f>IF('Tax Calculator'!A258="","",'Tax Calculator'!A258)</f>
        <v>253</v>
      </c>
      <c r="B258" s="35" t="str">
        <f>IF('Tax Calculator'!B258="","",'Tax Calculator'!B258)</f>
        <v>P</v>
      </c>
      <c r="C258" s="29">
        <f t="shared" si="24"/>
        <v>-50000</v>
      </c>
      <c r="D258" s="29">
        <f t="shared" si="25"/>
        <v>0</v>
      </c>
      <c r="E258" s="29">
        <f t="shared" si="26"/>
        <v>0</v>
      </c>
      <c r="F258" s="29">
        <f t="shared" si="27"/>
        <v>0</v>
      </c>
      <c r="G258" s="29">
        <f t="shared" si="28"/>
        <v>0</v>
      </c>
      <c r="H258" s="29">
        <f t="shared" si="29"/>
        <v>0</v>
      </c>
      <c r="I258" s="17"/>
      <c r="J258" s="29">
        <f t="shared" si="30"/>
        <v>0</v>
      </c>
      <c r="K258" s="29">
        <f t="shared" si="31"/>
        <v>0</v>
      </c>
    </row>
    <row r="259" spans="1:11" ht="20.100000000000001" customHeight="1" x14ac:dyDescent="0.25">
      <c r="A259" s="29">
        <f>IF('Tax Calculator'!A259="","",'Tax Calculator'!A259)</f>
        <v>254</v>
      </c>
      <c r="B259" s="35" t="str">
        <f>IF('Tax Calculator'!B259="","",'Tax Calculator'!B259)</f>
        <v>Q</v>
      </c>
      <c r="C259" s="29">
        <f t="shared" si="24"/>
        <v>-50000</v>
      </c>
      <c r="D259" s="29">
        <f t="shared" si="25"/>
        <v>0</v>
      </c>
      <c r="E259" s="29">
        <f t="shared" si="26"/>
        <v>0</v>
      </c>
      <c r="F259" s="29">
        <f t="shared" si="27"/>
        <v>0</v>
      </c>
      <c r="G259" s="29">
        <f t="shared" si="28"/>
        <v>0</v>
      </c>
      <c r="H259" s="29">
        <f t="shared" si="29"/>
        <v>0</v>
      </c>
      <c r="I259" s="17"/>
      <c r="J259" s="29">
        <f t="shared" si="30"/>
        <v>0</v>
      </c>
      <c r="K259" s="29">
        <f t="shared" si="31"/>
        <v>0</v>
      </c>
    </row>
    <row r="260" spans="1:11" ht="20.100000000000001" customHeight="1" x14ac:dyDescent="0.25">
      <c r="A260" s="29">
        <f>IF('Tax Calculator'!A260="","",'Tax Calculator'!A260)</f>
        <v>255</v>
      </c>
      <c r="B260" s="35" t="str">
        <f>IF('Tax Calculator'!B260="","",'Tax Calculator'!B260)</f>
        <v>R</v>
      </c>
      <c r="C260" s="29">
        <f t="shared" si="24"/>
        <v>-50000</v>
      </c>
      <c r="D260" s="29">
        <f t="shared" si="25"/>
        <v>0</v>
      </c>
      <c r="E260" s="29">
        <f t="shared" si="26"/>
        <v>0</v>
      </c>
      <c r="F260" s="29">
        <f t="shared" si="27"/>
        <v>0</v>
      </c>
      <c r="G260" s="29">
        <f t="shared" si="28"/>
        <v>0</v>
      </c>
      <c r="H260" s="29">
        <f t="shared" si="29"/>
        <v>0</v>
      </c>
      <c r="I260" s="17"/>
      <c r="J260" s="29">
        <f t="shared" si="30"/>
        <v>0</v>
      </c>
      <c r="K260" s="29">
        <f t="shared" si="31"/>
        <v>0</v>
      </c>
    </row>
    <row r="261" spans="1:11" ht="20.100000000000001" customHeight="1" x14ac:dyDescent="0.25">
      <c r="A261" s="29">
        <f>IF('Tax Calculator'!A261="","",'Tax Calculator'!A261)</f>
        <v>256</v>
      </c>
      <c r="B261" s="35" t="str">
        <f>IF('Tax Calculator'!B261="","",'Tax Calculator'!B261)</f>
        <v>S</v>
      </c>
      <c r="C261" s="29">
        <f t="shared" si="24"/>
        <v>-50000</v>
      </c>
      <c r="D261" s="29">
        <f t="shared" si="25"/>
        <v>0</v>
      </c>
      <c r="E261" s="29">
        <f t="shared" si="26"/>
        <v>0</v>
      </c>
      <c r="F261" s="29">
        <f t="shared" si="27"/>
        <v>0</v>
      </c>
      <c r="G261" s="29">
        <f t="shared" si="28"/>
        <v>0</v>
      </c>
      <c r="H261" s="29">
        <f t="shared" si="29"/>
        <v>0</v>
      </c>
      <c r="I261" s="17"/>
      <c r="J261" s="29">
        <f t="shared" si="30"/>
        <v>0</v>
      </c>
      <c r="K261" s="29">
        <f t="shared" si="31"/>
        <v>0</v>
      </c>
    </row>
    <row r="262" spans="1:11" ht="20.100000000000001" customHeight="1" x14ac:dyDescent="0.25">
      <c r="A262" s="29">
        <f>IF('Tax Calculator'!A262="","",'Tax Calculator'!A262)</f>
        <v>257</v>
      </c>
      <c r="B262" s="35" t="str">
        <f>IF('Tax Calculator'!B262="","",'Tax Calculator'!B262)</f>
        <v>T</v>
      </c>
      <c r="C262" s="29">
        <f t="shared" ref="C262:C321" si="32">IFERROR(VLOOKUP(B262,Tax_Data,12,0),"NoData")</f>
        <v>-50000</v>
      </c>
      <c r="D262" s="29">
        <f t="shared" ref="D262:D321" si="33">IFERROR(VLOOKUP(B262,Tax_Data,22,0),"NoData")</f>
        <v>0</v>
      </c>
      <c r="E262" s="29">
        <f t="shared" ref="E262:E321" si="34">IFERROR(VLOOKUP(B262,Tax_Data,19,0),"NoData")</f>
        <v>0</v>
      </c>
      <c r="F262" s="29">
        <f t="shared" ref="F262:F321" si="35">IFERROR(VLOOKUP(B262,Tax_Data,33,0),"NoData")</f>
        <v>0</v>
      </c>
      <c r="G262" s="29">
        <f t="shared" si="28"/>
        <v>0</v>
      </c>
      <c r="H262" s="29">
        <f t="shared" si="29"/>
        <v>0</v>
      </c>
      <c r="I262" s="17"/>
      <c r="J262" s="29">
        <f t="shared" si="30"/>
        <v>0</v>
      </c>
      <c r="K262" s="29">
        <f t="shared" si="31"/>
        <v>0</v>
      </c>
    </row>
    <row r="263" spans="1:11" ht="20.100000000000001" customHeight="1" x14ac:dyDescent="0.25">
      <c r="A263" s="29">
        <f>IF('Tax Calculator'!A263="","",'Tax Calculator'!A263)</f>
        <v>258</v>
      </c>
      <c r="B263" s="35" t="str">
        <f>IF('Tax Calculator'!B263="","",'Tax Calculator'!B263)</f>
        <v>U</v>
      </c>
      <c r="C263" s="29">
        <f t="shared" si="32"/>
        <v>-50000</v>
      </c>
      <c r="D263" s="29">
        <f t="shared" si="33"/>
        <v>0</v>
      </c>
      <c r="E263" s="29">
        <f t="shared" si="34"/>
        <v>0</v>
      </c>
      <c r="F263" s="29">
        <f t="shared" si="35"/>
        <v>0</v>
      </c>
      <c r="G263" s="29">
        <f t="shared" ref="G263:G321" si="36">ROUNDUP(E263/10,-2)</f>
        <v>0</v>
      </c>
      <c r="H263" s="29">
        <f t="shared" ref="H263:H321" si="37">ROUNDUP(F263/10,-2)</f>
        <v>0</v>
      </c>
      <c r="I263" s="17"/>
      <c r="J263" s="29">
        <f t="shared" ref="J263:J321" si="38">E263-I263</f>
        <v>0</v>
      </c>
      <c r="K263" s="29">
        <f t="shared" ref="K263:K321" si="39">F263-I263</f>
        <v>0</v>
      </c>
    </row>
    <row r="264" spans="1:11" ht="20.100000000000001" customHeight="1" x14ac:dyDescent="0.25">
      <c r="A264" s="29">
        <f>IF('Tax Calculator'!A264="","",'Tax Calculator'!A264)</f>
        <v>259</v>
      </c>
      <c r="B264" s="35" t="str">
        <f>IF('Tax Calculator'!B264="","",'Tax Calculator'!B264)</f>
        <v>V</v>
      </c>
      <c r="C264" s="29">
        <f t="shared" si="32"/>
        <v>-50000</v>
      </c>
      <c r="D264" s="29">
        <f t="shared" si="33"/>
        <v>0</v>
      </c>
      <c r="E264" s="29">
        <f t="shared" si="34"/>
        <v>0</v>
      </c>
      <c r="F264" s="29">
        <f t="shared" si="35"/>
        <v>0</v>
      </c>
      <c r="G264" s="29">
        <f t="shared" si="36"/>
        <v>0</v>
      </c>
      <c r="H264" s="29">
        <f t="shared" si="37"/>
        <v>0</v>
      </c>
      <c r="I264" s="17"/>
      <c r="J264" s="29">
        <f t="shared" si="38"/>
        <v>0</v>
      </c>
      <c r="K264" s="29">
        <f t="shared" si="39"/>
        <v>0</v>
      </c>
    </row>
    <row r="265" spans="1:11" ht="20.100000000000001" customHeight="1" x14ac:dyDescent="0.25">
      <c r="A265" s="29">
        <f>IF('Tax Calculator'!A265="","",'Tax Calculator'!A265)</f>
        <v>260</v>
      </c>
      <c r="B265" s="35" t="str">
        <f>IF('Tax Calculator'!B265="","",'Tax Calculator'!B265)</f>
        <v>W</v>
      </c>
      <c r="C265" s="29">
        <f t="shared" si="32"/>
        <v>-50000</v>
      </c>
      <c r="D265" s="29">
        <f t="shared" si="33"/>
        <v>0</v>
      </c>
      <c r="E265" s="29">
        <f t="shared" si="34"/>
        <v>0</v>
      </c>
      <c r="F265" s="29">
        <f t="shared" si="35"/>
        <v>0</v>
      </c>
      <c r="G265" s="29">
        <f t="shared" si="36"/>
        <v>0</v>
      </c>
      <c r="H265" s="29">
        <f t="shared" si="37"/>
        <v>0</v>
      </c>
      <c r="I265" s="17"/>
      <c r="J265" s="29">
        <f t="shared" si="38"/>
        <v>0</v>
      </c>
      <c r="K265" s="29">
        <f t="shared" si="39"/>
        <v>0</v>
      </c>
    </row>
    <row r="266" spans="1:11" ht="20.100000000000001" customHeight="1" x14ac:dyDescent="0.25">
      <c r="A266" s="29">
        <f>IF('Tax Calculator'!A266="","",'Tax Calculator'!A266)</f>
        <v>261</v>
      </c>
      <c r="B266" s="35" t="str">
        <f>IF('Tax Calculator'!B266="","",'Tax Calculator'!B266)</f>
        <v>X</v>
      </c>
      <c r="C266" s="29">
        <f t="shared" si="32"/>
        <v>-50000</v>
      </c>
      <c r="D266" s="29">
        <f t="shared" si="33"/>
        <v>0</v>
      </c>
      <c r="E266" s="29">
        <f t="shared" si="34"/>
        <v>0</v>
      </c>
      <c r="F266" s="29">
        <f t="shared" si="35"/>
        <v>0</v>
      </c>
      <c r="G266" s="29">
        <f t="shared" si="36"/>
        <v>0</v>
      </c>
      <c r="H266" s="29">
        <f t="shared" si="37"/>
        <v>0</v>
      </c>
      <c r="I266" s="17"/>
      <c r="J266" s="29">
        <f t="shared" si="38"/>
        <v>0</v>
      </c>
      <c r="K266" s="29">
        <f t="shared" si="39"/>
        <v>0</v>
      </c>
    </row>
    <row r="267" spans="1:11" ht="20.100000000000001" customHeight="1" x14ac:dyDescent="0.25">
      <c r="A267" s="29">
        <f>IF('Tax Calculator'!A267="","",'Tax Calculator'!A267)</f>
        <v>262</v>
      </c>
      <c r="B267" s="35" t="str">
        <f>IF('Tax Calculator'!B267="","",'Tax Calculator'!B267)</f>
        <v>Y</v>
      </c>
      <c r="C267" s="29">
        <f t="shared" si="32"/>
        <v>-50000</v>
      </c>
      <c r="D267" s="29">
        <f t="shared" si="33"/>
        <v>0</v>
      </c>
      <c r="E267" s="29">
        <f t="shared" si="34"/>
        <v>0</v>
      </c>
      <c r="F267" s="29">
        <f t="shared" si="35"/>
        <v>0</v>
      </c>
      <c r="G267" s="29">
        <f t="shared" si="36"/>
        <v>0</v>
      </c>
      <c r="H267" s="29">
        <f t="shared" si="37"/>
        <v>0</v>
      </c>
      <c r="I267" s="17"/>
      <c r="J267" s="29">
        <f t="shared" si="38"/>
        <v>0</v>
      </c>
      <c r="K267" s="29">
        <f t="shared" si="39"/>
        <v>0</v>
      </c>
    </row>
    <row r="268" spans="1:11" ht="20.100000000000001" customHeight="1" x14ac:dyDescent="0.25">
      <c r="A268" s="29">
        <f>IF('Tax Calculator'!A268="","",'Tax Calculator'!A268)</f>
        <v>263</v>
      </c>
      <c r="B268" s="35" t="str">
        <f>IF('Tax Calculator'!B268="","",'Tax Calculator'!B268)</f>
        <v>Z</v>
      </c>
      <c r="C268" s="29">
        <f t="shared" si="32"/>
        <v>-50000</v>
      </c>
      <c r="D268" s="29">
        <f t="shared" si="33"/>
        <v>0</v>
      </c>
      <c r="E268" s="29">
        <f t="shared" si="34"/>
        <v>0</v>
      </c>
      <c r="F268" s="29">
        <f t="shared" si="35"/>
        <v>0</v>
      </c>
      <c r="G268" s="29">
        <f t="shared" si="36"/>
        <v>0</v>
      </c>
      <c r="H268" s="29">
        <f t="shared" si="37"/>
        <v>0</v>
      </c>
      <c r="I268" s="17"/>
      <c r="J268" s="29">
        <f t="shared" si="38"/>
        <v>0</v>
      </c>
      <c r="K268" s="29">
        <f t="shared" si="39"/>
        <v>0</v>
      </c>
    </row>
    <row r="269" spans="1:11" ht="20.100000000000001" customHeight="1" x14ac:dyDescent="0.25">
      <c r="A269" s="29">
        <f>IF('Tax Calculator'!A269="","",'Tax Calculator'!A269)</f>
        <v>264</v>
      </c>
      <c r="B269" s="35" t="str">
        <f>IF('Tax Calculator'!B269="","",'Tax Calculator'!B269)</f>
        <v>A</v>
      </c>
      <c r="C269" s="29">
        <f t="shared" si="32"/>
        <v>-50000</v>
      </c>
      <c r="D269" s="29">
        <f t="shared" si="33"/>
        <v>0</v>
      </c>
      <c r="E269" s="29">
        <f t="shared" si="34"/>
        <v>0</v>
      </c>
      <c r="F269" s="29">
        <f t="shared" si="35"/>
        <v>0</v>
      </c>
      <c r="G269" s="29">
        <f t="shared" si="36"/>
        <v>0</v>
      </c>
      <c r="H269" s="29">
        <f t="shared" si="37"/>
        <v>0</v>
      </c>
      <c r="I269" s="17"/>
      <c r="J269" s="29">
        <f t="shared" si="38"/>
        <v>0</v>
      </c>
      <c r="K269" s="29">
        <f t="shared" si="39"/>
        <v>0</v>
      </c>
    </row>
    <row r="270" spans="1:11" ht="20.100000000000001" customHeight="1" x14ac:dyDescent="0.25">
      <c r="A270" s="29">
        <f>IF('Tax Calculator'!A270="","",'Tax Calculator'!A270)</f>
        <v>265</v>
      </c>
      <c r="B270" s="35" t="str">
        <f>IF('Tax Calculator'!B270="","",'Tax Calculator'!B270)</f>
        <v>B</v>
      </c>
      <c r="C270" s="29">
        <f t="shared" si="32"/>
        <v>-50000</v>
      </c>
      <c r="D270" s="29">
        <f t="shared" si="33"/>
        <v>0</v>
      </c>
      <c r="E270" s="29">
        <f t="shared" si="34"/>
        <v>0</v>
      </c>
      <c r="F270" s="29">
        <f t="shared" si="35"/>
        <v>0</v>
      </c>
      <c r="G270" s="29">
        <f t="shared" si="36"/>
        <v>0</v>
      </c>
      <c r="H270" s="29">
        <f t="shared" si="37"/>
        <v>0</v>
      </c>
      <c r="I270" s="17"/>
      <c r="J270" s="29">
        <f t="shared" si="38"/>
        <v>0</v>
      </c>
      <c r="K270" s="29">
        <f t="shared" si="39"/>
        <v>0</v>
      </c>
    </row>
    <row r="271" spans="1:11" ht="20.100000000000001" customHeight="1" x14ac:dyDescent="0.25">
      <c r="A271" s="29">
        <f>IF('Tax Calculator'!A271="","",'Tax Calculator'!A271)</f>
        <v>266</v>
      </c>
      <c r="B271" s="35" t="str">
        <f>IF('Tax Calculator'!B271="","",'Tax Calculator'!B271)</f>
        <v>C</v>
      </c>
      <c r="C271" s="29">
        <f t="shared" si="32"/>
        <v>-50000</v>
      </c>
      <c r="D271" s="29">
        <f t="shared" si="33"/>
        <v>0</v>
      </c>
      <c r="E271" s="29">
        <f t="shared" si="34"/>
        <v>0</v>
      </c>
      <c r="F271" s="29">
        <f t="shared" si="35"/>
        <v>0</v>
      </c>
      <c r="G271" s="29">
        <f t="shared" si="36"/>
        <v>0</v>
      </c>
      <c r="H271" s="29">
        <f t="shared" si="37"/>
        <v>0</v>
      </c>
      <c r="I271" s="17"/>
      <c r="J271" s="29">
        <f t="shared" si="38"/>
        <v>0</v>
      </c>
      <c r="K271" s="29">
        <f t="shared" si="39"/>
        <v>0</v>
      </c>
    </row>
    <row r="272" spans="1:11" ht="20.100000000000001" customHeight="1" x14ac:dyDescent="0.25">
      <c r="A272" s="29">
        <f>IF('Tax Calculator'!A272="","",'Tax Calculator'!A272)</f>
        <v>267</v>
      </c>
      <c r="B272" s="35" t="str">
        <f>IF('Tax Calculator'!B272="","",'Tax Calculator'!B272)</f>
        <v>D</v>
      </c>
      <c r="C272" s="29">
        <f t="shared" si="32"/>
        <v>-50000</v>
      </c>
      <c r="D272" s="29">
        <f t="shared" si="33"/>
        <v>0</v>
      </c>
      <c r="E272" s="29">
        <f t="shared" si="34"/>
        <v>0</v>
      </c>
      <c r="F272" s="29">
        <f t="shared" si="35"/>
        <v>0</v>
      </c>
      <c r="G272" s="29">
        <f t="shared" si="36"/>
        <v>0</v>
      </c>
      <c r="H272" s="29">
        <f t="shared" si="37"/>
        <v>0</v>
      </c>
      <c r="I272" s="17"/>
      <c r="J272" s="29">
        <f t="shared" si="38"/>
        <v>0</v>
      </c>
      <c r="K272" s="29">
        <f t="shared" si="39"/>
        <v>0</v>
      </c>
    </row>
    <row r="273" spans="1:11" ht="20.100000000000001" customHeight="1" x14ac:dyDescent="0.25">
      <c r="A273" s="29">
        <f>IF('Tax Calculator'!A273="","",'Tax Calculator'!A273)</f>
        <v>268</v>
      </c>
      <c r="B273" s="35" t="str">
        <f>IF('Tax Calculator'!B273="","",'Tax Calculator'!B273)</f>
        <v>E</v>
      </c>
      <c r="C273" s="29">
        <f t="shared" si="32"/>
        <v>-50000</v>
      </c>
      <c r="D273" s="29">
        <f t="shared" si="33"/>
        <v>0</v>
      </c>
      <c r="E273" s="29">
        <f t="shared" si="34"/>
        <v>0</v>
      </c>
      <c r="F273" s="29">
        <f t="shared" si="35"/>
        <v>0</v>
      </c>
      <c r="G273" s="29">
        <f t="shared" si="36"/>
        <v>0</v>
      </c>
      <c r="H273" s="29">
        <f t="shared" si="37"/>
        <v>0</v>
      </c>
      <c r="I273" s="17"/>
      <c r="J273" s="29">
        <f t="shared" si="38"/>
        <v>0</v>
      </c>
      <c r="K273" s="29">
        <f t="shared" si="39"/>
        <v>0</v>
      </c>
    </row>
    <row r="274" spans="1:11" ht="20.100000000000001" customHeight="1" x14ac:dyDescent="0.25">
      <c r="A274" s="29">
        <f>IF('Tax Calculator'!A274="","",'Tax Calculator'!A274)</f>
        <v>269</v>
      </c>
      <c r="B274" s="35" t="str">
        <f>IF('Tax Calculator'!B274="","",'Tax Calculator'!B274)</f>
        <v>F</v>
      </c>
      <c r="C274" s="29">
        <f t="shared" si="32"/>
        <v>-50000</v>
      </c>
      <c r="D274" s="29">
        <f t="shared" si="33"/>
        <v>0</v>
      </c>
      <c r="E274" s="29">
        <f t="shared" si="34"/>
        <v>0</v>
      </c>
      <c r="F274" s="29">
        <f t="shared" si="35"/>
        <v>0</v>
      </c>
      <c r="G274" s="29">
        <f t="shared" si="36"/>
        <v>0</v>
      </c>
      <c r="H274" s="29">
        <f t="shared" si="37"/>
        <v>0</v>
      </c>
      <c r="I274" s="17"/>
      <c r="J274" s="29">
        <f t="shared" si="38"/>
        <v>0</v>
      </c>
      <c r="K274" s="29">
        <f t="shared" si="39"/>
        <v>0</v>
      </c>
    </row>
    <row r="275" spans="1:11" ht="20.100000000000001" customHeight="1" x14ac:dyDescent="0.25">
      <c r="A275" s="29">
        <f>IF('Tax Calculator'!A275="","",'Tax Calculator'!A275)</f>
        <v>270</v>
      </c>
      <c r="B275" s="35" t="str">
        <f>IF('Tax Calculator'!B275="","",'Tax Calculator'!B275)</f>
        <v>G</v>
      </c>
      <c r="C275" s="29">
        <f t="shared" si="32"/>
        <v>-50000</v>
      </c>
      <c r="D275" s="29">
        <f t="shared" si="33"/>
        <v>0</v>
      </c>
      <c r="E275" s="29">
        <f t="shared" si="34"/>
        <v>0</v>
      </c>
      <c r="F275" s="29">
        <f t="shared" si="35"/>
        <v>0</v>
      </c>
      <c r="G275" s="29">
        <f t="shared" si="36"/>
        <v>0</v>
      </c>
      <c r="H275" s="29">
        <f t="shared" si="37"/>
        <v>0</v>
      </c>
      <c r="I275" s="17"/>
      <c r="J275" s="29">
        <f t="shared" si="38"/>
        <v>0</v>
      </c>
      <c r="K275" s="29">
        <f t="shared" si="39"/>
        <v>0</v>
      </c>
    </row>
    <row r="276" spans="1:11" ht="20.100000000000001" customHeight="1" x14ac:dyDescent="0.25">
      <c r="A276" s="29">
        <f>IF('Tax Calculator'!A276="","",'Tax Calculator'!A276)</f>
        <v>271</v>
      </c>
      <c r="B276" s="35" t="str">
        <f>IF('Tax Calculator'!B276="","",'Tax Calculator'!B276)</f>
        <v>H</v>
      </c>
      <c r="C276" s="29">
        <f t="shared" si="32"/>
        <v>-50000</v>
      </c>
      <c r="D276" s="29">
        <f t="shared" si="33"/>
        <v>0</v>
      </c>
      <c r="E276" s="29">
        <f t="shared" si="34"/>
        <v>0</v>
      </c>
      <c r="F276" s="29">
        <f t="shared" si="35"/>
        <v>0</v>
      </c>
      <c r="G276" s="29">
        <f t="shared" si="36"/>
        <v>0</v>
      </c>
      <c r="H276" s="29">
        <f t="shared" si="37"/>
        <v>0</v>
      </c>
      <c r="I276" s="17"/>
      <c r="J276" s="29">
        <f t="shared" si="38"/>
        <v>0</v>
      </c>
      <c r="K276" s="29">
        <f t="shared" si="39"/>
        <v>0</v>
      </c>
    </row>
    <row r="277" spans="1:11" ht="20.100000000000001" customHeight="1" x14ac:dyDescent="0.25">
      <c r="A277" s="29">
        <f>IF('Tax Calculator'!A277="","",'Tax Calculator'!A277)</f>
        <v>272</v>
      </c>
      <c r="B277" s="35" t="str">
        <f>IF('Tax Calculator'!B277="","",'Tax Calculator'!B277)</f>
        <v>I</v>
      </c>
      <c r="C277" s="29">
        <f t="shared" si="32"/>
        <v>-50000</v>
      </c>
      <c r="D277" s="29">
        <f t="shared" si="33"/>
        <v>0</v>
      </c>
      <c r="E277" s="29">
        <f t="shared" si="34"/>
        <v>0</v>
      </c>
      <c r="F277" s="29">
        <f t="shared" si="35"/>
        <v>0</v>
      </c>
      <c r="G277" s="29">
        <f t="shared" si="36"/>
        <v>0</v>
      </c>
      <c r="H277" s="29">
        <f t="shared" si="37"/>
        <v>0</v>
      </c>
      <c r="I277" s="17"/>
      <c r="J277" s="29">
        <f t="shared" si="38"/>
        <v>0</v>
      </c>
      <c r="K277" s="29">
        <f t="shared" si="39"/>
        <v>0</v>
      </c>
    </row>
    <row r="278" spans="1:11" ht="20.100000000000001" customHeight="1" x14ac:dyDescent="0.25">
      <c r="A278" s="29">
        <f>IF('Tax Calculator'!A278="","",'Tax Calculator'!A278)</f>
        <v>273</v>
      </c>
      <c r="B278" s="35" t="str">
        <f>IF('Tax Calculator'!B278="","",'Tax Calculator'!B278)</f>
        <v>J</v>
      </c>
      <c r="C278" s="29">
        <f t="shared" si="32"/>
        <v>-50000</v>
      </c>
      <c r="D278" s="29">
        <f t="shared" si="33"/>
        <v>0</v>
      </c>
      <c r="E278" s="29">
        <f t="shared" si="34"/>
        <v>0</v>
      </c>
      <c r="F278" s="29">
        <f t="shared" si="35"/>
        <v>0</v>
      </c>
      <c r="G278" s="29">
        <f t="shared" si="36"/>
        <v>0</v>
      </c>
      <c r="H278" s="29">
        <f t="shared" si="37"/>
        <v>0</v>
      </c>
      <c r="I278" s="17"/>
      <c r="J278" s="29">
        <f t="shared" si="38"/>
        <v>0</v>
      </c>
      <c r="K278" s="29">
        <f t="shared" si="39"/>
        <v>0</v>
      </c>
    </row>
    <row r="279" spans="1:11" ht="20.100000000000001" customHeight="1" x14ac:dyDescent="0.25">
      <c r="A279" s="29">
        <f>IF('Tax Calculator'!A279="","",'Tax Calculator'!A279)</f>
        <v>274</v>
      </c>
      <c r="B279" s="35" t="str">
        <f>IF('Tax Calculator'!B279="","",'Tax Calculator'!B279)</f>
        <v>K</v>
      </c>
      <c r="C279" s="29">
        <f t="shared" si="32"/>
        <v>-50000</v>
      </c>
      <c r="D279" s="29">
        <f t="shared" si="33"/>
        <v>0</v>
      </c>
      <c r="E279" s="29">
        <f t="shared" si="34"/>
        <v>0</v>
      </c>
      <c r="F279" s="29">
        <f t="shared" si="35"/>
        <v>0</v>
      </c>
      <c r="G279" s="29">
        <f t="shared" si="36"/>
        <v>0</v>
      </c>
      <c r="H279" s="29">
        <f t="shared" si="37"/>
        <v>0</v>
      </c>
      <c r="I279" s="17"/>
      <c r="J279" s="29">
        <f t="shared" si="38"/>
        <v>0</v>
      </c>
      <c r="K279" s="29">
        <f t="shared" si="39"/>
        <v>0</v>
      </c>
    </row>
    <row r="280" spans="1:11" ht="20.100000000000001" customHeight="1" x14ac:dyDescent="0.25">
      <c r="A280" s="29">
        <f>IF('Tax Calculator'!A280="","",'Tax Calculator'!A280)</f>
        <v>275</v>
      </c>
      <c r="B280" s="35" t="str">
        <f>IF('Tax Calculator'!B280="","",'Tax Calculator'!B280)</f>
        <v>L</v>
      </c>
      <c r="C280" s="29">
        <f t="shared" si="32"/>
        <v>-50000</v>
      </c>
      <c r="D280" s="29">
        <f t="shared" si="33"/>
        <v>0</v>
      </c>
      <c r="E280" s="29">
        <f t="shared" si="34"/>
        <v>0</v>
      </c>
      <c r="F280" s="29">
        <f t="shared" si="35"/>
        <v>0</v>
      </c>
      <c r="G280" s="29">
        <f t="shared" si="36"/>
        <v>0</v>
      </c>
      <c r="H280" s="29">
        <f t="shared" si="37"/>
        <v>0</v>
      </c>
      <c r="I280" s="17"/>
      <c r="J280" s="29">
        <f t="shared" si="38"/>
        <v>0</v>
      </c>
      <c r="K280" s="29">
        <f t="shared" si="39"/>
        <v>0</v>
      </c>
    </row>
    <row r="281" spans="1:11" ht="20.100000000000001" customHeight="1" x14ac:dyDescent="0.25">
      <c r="A281" s="29">
        <f>IF('Tax Calculator'!A281="","",'Tax Calculator'!A281)</f>
        <v>276</v>
      </c>
      <c r="B281" s="35" t="str">
        <f>IF('Tax Calculator'!B281="","",'Tax Calculator'!B281)</f>
        <v>M</v>
      </c>
      <c r="C281" s="29">
        <f t="shared" si="32"/>
        <v>-50000</v>
      </c>
      <c r="D281" s="29">
        <f t="shared" si="33"/>
        <v>0</v>
      </c>
      <c r="E281" s="29">
        <f t="shared" si="34"/>
        <v>0</v>
      </c>
      <c r="F281" s="29">
        <f t="shared" si="35"/>
        <v>0</v>
      </c>
      <c r="G281" s="29">
        <f t="shared" si="36"/>
        <v>0</v>
      </c>
      <c r="H281" s="29">
        <f t="shared" si="37"/>
        <v>0</v>
      </c>
      <c r="I281" s="17"/>
      <c r="J281" s="29">
        <f t="shared" si="38"/>
        <v>0</v>
      </c>
      <c r="K281" s="29">
        <f t="shared" si="39"/>
        <v>0</v>
      </c>
    </row>
    <row r="282" spans="1:11" ht="20.100000000000001" customHeight="1" x14ac:dyDescent="0.25">
      <c r="A282" s="29">
        <f>IF('Tax Calculator'!A282="","",'Tax Calculator'!A282)</f>
        <v>277</v>
      </c>
      <c r="B282" s="35" t="str">
        <f>IF('Tax Calculator'!B282="","",'Tax Calculator'!B282)</f>
        <v>N</v>
      </c>
      <c r="C282" s="29">
        <f t="shared" si="32"/>
        <v>-50000</v>
      </c>
      <c r="D282" s="29">
        <f t="shared" si="33"/>
        <v>0</v>
      </c>
      <c r="E282" s="29">
        <f t="shared" si="34"/>
        <v>0</v>
      </c>
      <c r="F282" s="29">
        <f t="shared" si="35"/>
        <v>0</v>
      </c>
      <c r="G282" s="29">
        <f t="shared" si="36"/>
        <v>0</v>
      </c>
      <c r="H282" s="29">
        <f t="shared" si="37"/>
        <v>0</v>
      </c>
      <c r="I282" s="17"/>
      <c r="J282" s="29">
        <f t="shared" si="38"/>
        <v>0</v>
      </c>
      <c r="K282" s="29">
        <f t="shared" si="39"/>
        <v>0</v>
      </c>
    </row>
    <row r="283" spans="1:11" ht="20.100000000000001" customHeight="1" x14ac:dyDescent="0.25">
      <c r="A283" s="29">
        <f>IF('Tax Calculator'!A283="","",'Tax Calculator'!A283)</f>
        <v>278</v>
      </c>
      <c r="B283" s="35" t="str">
        <f>IF('Tax Calculator'!B283="","",'Tax Calculator'!B283)</f>
        <v>O</v>
      </c>
      <c r="C283" s="29">
        <f t="shared" si="32"/>
        <v>-50000</v>
      </c>
      <c r="D283" s="29">
        <f t="shared" si="33"/>
        <v>0</v>
      </c>
      <c r="E283" s="29">
        <f t="shared" si="34"/>
        <v>0</v>
      </c>
      <c r="F283" s="29">
        <f t="shared" si="35"/>
        <v>0</v>
      </c>
      <c r="G283" s="29">
        <f t="shared" si="36"/>
        <v>0</v>
      </c>
      <c r="H283" s="29">
        <f t="shared" si="37"/>
        <v>0</v>
      </c>
      <c r="I283" s="17"/>
      <c r="J283" s="29">
        <f t="shared" si="38"/>
        <v>0</v>
      </c>
      <c r="K283" s="29">
        <f t="shared" si="39"/>
        <v>0</v>
      </c>
    </row>
    <row r="284" spans="1:11" ht="20.100000000000001" customHeight="1" x14ac:dyDescent="0.25">
      <c r="A284" s="29">
        <f>IF('Tax Calculator'!A284="","",'Tax Calculator'!A284)</f>
        <v>279</v>
      </c>
      <c r="B284" s="35" t="str">
        <f>IF('Tax Calculator'!B284="","",'Tax Calculator'!B284)</f>
        <v>P</v>
      </c>
      <c r="C284" s="29">
        <f t="shared" si="32"/>
        <v>-50000</v>
      </c>
      <c r="D284" s="29">
        <f t="shared" si="33"/>
        <v>0</v>
      </c>
      <c r="E284" s="29">
        <f t="shared" si="34"/>
        <v>0</v>
      </c>
      <c r="F284" s="29">
        <f t="shared" si="35"/>
        <v>0</v>
      </c>
      <c r="G284" s="29">
        <f t="shared" si="36"/>
        <v>0</v>
      </c>
      <c r="H284" s="29">
        <f t="shared" si="37"/>
        <v>0</v>
      </c>
      <c r="I284" s="17"/>
      <c r="J284" s="29">
        <f t="shared" si="38"/>
        <v>0</v>
      </c>
      <c r="K284" s="29">
        <f t="shared" si="39"/>
        <v>0</v>
      </c>
    </row>
    <row r="285" spans="1:11" ht="20.100000000000001" customHeight="1" x14ac:dyDescent="0.25">
      <c r="A285" s="29">
        <f>IF('Tax Calculator'!A285="","",'Tax Calculator'!A285)</f>
        <v>280</v>
      </c>
      <c r="B285" s="35" t="str">
        <f>IF('Tax Calculator'!B285="","",'Tax Calculator'!B285)</f>
        <v>Q</v>
      </c>
      <c r="C285" s="29">
        <f t="shared" si="32"/>
        <v>-50000</v>
      </c>
      <c r="D285" s="29">
        <f t="shared" si="33"/>
        <v>0</v>
      </c>
      <c r="E285" s="29">
        <f t="shared" si="34"/>
        <v>0</v>
      </c>
      <c r="F285" s="29">
        <f t="shared" si="35"/>
        <v>0</v>
      </c>
      <c r="G285" s="29">
        <f t="shared" si="36"/>
        <v>0</v>
      </c>
      <c r="H285" s="29">
        <f t="shared" si="37"/>
        <v>0</v>
      </c>
      <c r="I285" s="17"/>
      <c r="J285" s="29">
        <f t="shared" si="38"/>
        <v>0</v>
      </c>
      <c r="K285" s="29">
        <f t="shared" si="39"/>
        <v>0</v>
      </c>
    </row>
    <row r="286" spans="1:11" ht="20.100000000000001" customHeight="1" x14ac:dyDescent="0.25">
      <c r="A286" s="29">
        <f>IF('Tax Calculator'!A286="","",'Tax Calculator'!A286)</f>
        <v>281</v>
      </c>
      <c r="B286" s="35" t="str">
        <f>IF('Tax Calculator'!B286="","",'Tax Calculator'!B286)</f>
        <v>R</v>
      </c>
      <c r="C286" s="29">
        <f t="shared" si="32"/>
        <v>-50000</v>
      </c>
      <c r="D286" s="29">
        <f t="shared" si="33"/>
        <v>0</v>
      </c>
      <c r="E286" s="29">
        <f t="shared" si="34"/>
        <v>0</v>
      </c>
      <c r="F286" s="29">
        <f t="shared" si="35"/>
        <v>0</v>
      </c>
      <c r="G286" s="29">
        <f t="shared" si="36"/>
        <v>0</v>
      </c>
      <c r="H286" s="29">
        <f t="shared" si="37"/>
        <v>0</v>
      </c>
      <c r="I286" s="17"/>
      <c r="J286" s="29">
        <f t="shared" si="38"/>
        <v>0</v>
      </c>
      <c r="K286" s="29">
        <f t="shared" si="39"/>
        <v>0</v>
      </c>
    </row>
    <row r="287" spans="1:11" ht="20.100000000000001" customHeight="1" x14ac:dyDescent="0.25">
      <c r="A287" s="29">
        <f>IF('Tax Calculator'!A287="","",'Tax Calculator'!A287)</f>
        <v>282</v>
      </c>
      <c r="B287" s="35" t="str">
        <f>IF('Tax Calculator'!B287="","",'Tax Calculator'!B287)</f>
        <v>S</v>
      </c>
      <c r="C287" s="29">
        <f t="shared" si="32"/>
        <v>-50000</v>
      </c>
      <c r="D287" s="29">
        <f t="shared" si="33"/>
        <v>0</v>
      </c>
      <c r="E287" s="29">
        <f t="shared" si="34"/>
        <v>0</v>
      </c>
      <c r="F287" s="29">
        <f t="shared" si="35"/>
        <v>0</v>
      </c>
      <c r="G287" s="29">
        <f t="shared" si="36"/>
        <v>0</v>
      </c>
      <c r="H287" s="29">
        <f t="shared" si="37"/>
        <v>0</v>
      </c>
      <c r="I287" s="17"/>
      <c r="J287" s="29">
        <f t="shared" si="38"/>
        <v>0</v>
      </c>
      <c r="K287" s="29">
        <f t="shared" si="39"/>
        <v>0</v>
      </c>
    </row>
    <row r="288" spans="1:11" ht="20.100000000000001" customHeight="1" x14ac:dyDescent="0.25">
      <c r="A288" s="29">
        <f>IF('Tax Calculator'!A288="","",'Tax Calculator'!A288)</f>
        <v>283</v>
      </c>
      <c r="B288" s="35" t="str">
        <f>IF('Tax Calculator'!B288="","",'Tax Calculator'!B288)</f>
        <v>T</v>
      </c>
      <c r="C288" s="29">
        <f t="shared" si="32"/>
        <v>-50000</v>
      </c>
      <c r="D288" s="29">
        <f t="shared" si="33"/>
        <v>0</v>
      </c>
      <c r="E288" s="29">
        <f t="shared" si="34"/>
        <v>0</v>
      </c>
      <c r="F288" s="29">
        <f t="shared" si="35"/>
        <v>0</v>
      </c>
      <c r="G288" s="29">
        <f t="shared" si="36"/>
        <v>0</v>
      </c>
      <c r="H288" s="29">
        <f t="shared" si="37"/>
        <v>0</v>
      </c>
      <c r="I288" s="17"/>
      <c r="J288" s="29">
        <f t="shared" si="38"/>
        <v>0</v>
      </c>
      <c r="K288" s="29">
        <f t="shared" si="39"/>
        <v>0</v>
      </c>
    </row>
    <row r="289" spans="1:11" ht="20.100000000000001" customHeight="1" x14ac:dyDescent="0.25">
      <c r="A289" s="29">
        <f>IF('Tax Calculator'!A289="","",'Tax Calculator'!A289)</f>
        <v>284</v>
      </c>
      <c r="B289" s="35" t="str">
        <f>IF('Tax Calculator'!B289="","",'Tax Calculator'!B289)</f>
        <v>U</v>
      </c>
      <c r="C289" s="29">
        <f t="shared" si="32"/>
        <v>-50000</v>
      </c>
      <c r="D289" s="29">
        <f t="shared" si="33"/>
        <v>0</v>
      </c>
      <c r="E289" s="29">
        <f t="shared" si="34"/>
        <v>0</v>
      </c>
      <c r="F289" s="29">
        <f t="shared" si="35"/>
        <v>0</v>
      </c>
      <c r="G289" s="29">
        <f t="shared" si="36"/>
        <v>0</v>
      </c>
      <c r="H289" s="29">
        <f t="shared" si="37"/>
        <v>0</v>
      </c>
      <c r="I289" s="17"/>
      <c r="J289" s="29">
        <f t="shared" si="38"/>
        <v>0</v>
      </c>
      <c r="K289" s="29">
        <f t="shared" si="39"/>
        <v>0</v>
      </c>
    </row>
    <row r="290" spans="1:11" ht="20.100000000000001" customHeight="1" x14ac:dyDescent="0.25">
      <c r="A290" s="29">
        <f>IF('Tax Calculator'!A290="","",'Tax Calculator'!A290)</f>
        <v>285</v>
      </c>
      <c r="B290" s="35" t="str">
        <f>IF('Tax Calculator'!B290="","",'Tax Calculator'!B290)</f>
        <v>V</v>
      </c>
      <c r="C290" s="29">
        <f t="shared" si="32"/>
        <v>-50000</v>
      </c>
      <c r="D290" s="29">
        <f t="shared" si="33"/>
        <v>0</v>
      </c>
      <c r="E290" s="29">
        <f t="shared" si="34"/>
        <v>0</v>
      </c>
      <c r="F290" s="29">
        <f t="shared" si="35"/>
        <v>0</v>
      </c>
      <c r="G290" s="29">
        <f t="shared" si="36"/>
        <v>0</v>
      </c>
      <c r="H290" s="29">
        <f t="shared" si="37"/>
        <v>0</v>
      </c>
      <c r="I290" s="17"/>
      <c r="J290" s="29">
        <f t="shared" si="38"/>
        <v>0</v>
      </c>
      <c r="K290" s="29">
        <f t="shared" si="39"/>
        <v>0</v>
      </c>
    </row>
    <row r="291" spans="1:11" ht="20.100000000000001" customHeight="1" x14ac:dyDescent="0.25">
      <c r="A291" s="29">
        <f>IF('Tax Calculator'!A291="","",'Tax Calculator'!A291)</f>
        <v>286</v>
      </c>
      <c r="B291" s="35" t="str">
        <f>IF('Tax Calculator'!B291="","",'Tax Calculator'!B291)</f>
        <v>W</v>
      </c>
      <c r="C291" s="29">
        <f t="shared" si="32"/>
        <v>-50000</v>
      </c>
      <c r="D291" s="29">
        <f t="shared" si="33"/>
        <v>0</v>
      </c>
      <c r="E291" s="29">
        <f t="shared" si="34"/>
        <v>0</v>
      </c>
      <c r="F291" s="29">
        <f t="shared" si="35"/>
        <v>0</v>
      </c>
      <c r="G291" s="29">
        <f t="shared" si="36"/>
        <v>0</v>
      </c>
      <c r="H291" s="29">
        <f t="shared" si="37"/>
        <v>0</v>
      </c>
      <c r="I291" s="17"/>
      <c r="J291" s="29">
        <f t="shared" si="38"/>
        <v>0</v>
      </c>
      <c r="K291" s="29">
        <f t="shared" si="39"/>
        <v>0</v>
      </c>
    </row>
    <row r="292" spans="1:11" ht="20.100000000000001" customHeight="1" x14ac:dyDescent="0.25">
      <c r="A292" s="29">
        <f>IF('Tax Calculator'!A292="","",'Tax Calculator'!A292)</f>
        <v>287</v>
      </c>
      <c r="B292" s="35" t="str">
        <f>IF('Tax Calculator'!B292="","",'Tax Calculator'!B292)</f>
        <v>X</v>
      </c>
      <c r="C292" s="29">
        <f t="shared" si="32"/>
        <v>-50000</v>
      </c>
      <c r="D292" s="29">
        <f t="shared" si="33"/>
        <v>0</v>
      </c>
      <c r="E292" s="29">
        <f t="shared" si="34"/>
        <v>0</v>
      </c>
      <c r="F292" s="29">
        <f t="shared" si="35"/>
        <v>0</v>
      </c>
      <c r="G292" s="29">
        <f t="shared" si="36"/>
        <v>0</v>
      </c>
      <c r="H292" s="29">
        <f t="shared" si="37"/>
        <v>0</v>
      </c>
      <c r="I292" s="17"/>
      <c r="J292" s="29">
        <f t="shared" si="38"/>
        <v>0</v>
      </c>
      <c r="K292" s="29">
        <f t="shared" si="39"/>
        <v>0</v>
      </c>
    </row>
    <row r="293" spans="1:11" ht="20.100000000000001" customHeight="1" x14ac:dyDescent="0.25">
      <c r="A293" s="29">
        <f>IF('Tax Calculator'!A293="","",'Tax Calculator'!A293)</f>
        <v>288</v>
      </c>
      <c r="B293" s="35" t="str">
        <f>IF('Tax Calculator'!B293="","",'Tax Calculator'!B293)</f>
        <v>Y</v>
      </c>
      <c r="C293" s="29">
        <f t="shared" si="32"/>
        <v>-50000</v>
      </c>
      <c r="D293" s="29">
        <f t="shared" si="33"/>
        <v>0</v>
      </c>
      <c r="E293" s="29">
        <f t="shared" si="34"/>
        <v>0</v>
      </c>
      <c r="F293" s="29">
        <f t="shared" si="35"/>
        <v>0</v>
      </c>
      <c r="G293" s="29">
        <f t="shared" si="36"/>
        <v>0</v>
      </c>
      <c r="H293" s="29">
        <f t="shared" si="37"/>
        <v>0</v>
      </c>
      <c r="I293" s="17"/>
      <c r="J293" s="29">
        <f t="shared" si="38"/>
        <v>0</v>
      </c>
      <c r="K293" s="29">
        <f t="shared" si="39"/>
        <v>0</v>
      </c>
    </row>
    <row r="294" spans="1:11" ht="20.100000000000001" customHeight="1" x14ac:dyDescent="0.25">
      <c r="A294" s="29">
        <f>IF('Tax Calculator'!A294="","",'Tax Calculator'!A294)</f>
        <v>289</v>
      </c>
      <c r="B294" s="35" t="str">
        <f>IF('Tax Calculator'!B294="","",'Tax Calculator'!B294)</f>
        <v>Z</v>
      </c>
      <c r="C294" s="29">
        <f t="shared" si="32"/>
        <v>-50000</v>
      </c>
      <c r="D294" s="29">
        <f t="shared" si="33"/>
        <v>0</v>
      </c>
      <c r="E294" s="29">
        <f t="shared" si="34"/>
        <v>0</v>
      </c>
      <c r="F294" s="29">
        <f t="shared" si="35"/>
        <v>0</v>
      </c>
      <c r="G294" s="29">
        <f t="shared" si="36"/>
        <v>0</v>
      </c>
      <c r="H294" s="29">
        <f t="shared" si="37"/>
        <v>0</v>
      </c>
      <c r="I294" s="17"/>
      <c r="J294" s="29">
        <f t="shared" si="38"/>
        <v>0</v>
      </c>
      <c r="K294" s="29">
        <f t="shared" si="39"/>
        <v>0</v>
      </c>
    </row>
    <row r="295" spans="1:11" ht="20.100000000000001" customHeight="1" x14ac:dyDescent="0.25">
      <c r="A295" s="29">
        <f>IF('Tax Calculator'!A295="","",'Tax Calculator'!A295)</f>
        <v>290</v>
      </c>
      <c r="B295" s="35" t="str">
        <f>IF('Tax Calculator'!B295="","",'Tax Calculator'!B295)</f>
        <v>A</v>
      </c>
      <c r="C295" s="29">
        <f t="shared" si="32"/>
        <v>-50000</v>
      </c>
      <c r="D295" s="29">
        <f t="shared" si="33"/>
        <v>0</v>
      </c>
      <c r="E295" s="29">
        <f t="shared" si="34"/>
        <v>0</v>
      </c>
      <c r="F295" s="29">
        <f t="shared" si="35"/>
        <v>0</v>
      </c>
      <c r="G295" s="29">
        <f t="shared" si="36"/>
        <v>0</v>
      </c>
      <c r="H295" s="29">
        <f t="shared" si="37"/>
        <v>0</v>
      </c>
      <c r="I295" s="17"/>
      <c r="J295" s="29">
        <f t="shared" si="38"/>
        <v>0</v>
      </c>
      <c r="K295" s="29">
        <f t="shared" si="39"/>
        <v>0</v>
      </c>
    </row>
    <row r="296" spans="1:11" ht="20.100000000000001" customHeight="1" x14ac:dyDescent="0.25">
      <c r="A296" s="29">
        <f>IF('Tax Calculator'!A296="","",'Tax Calculator'!A296)</f>
        <v>291</v>
      </c>
      <c r="B296" s="35" t="str">
        <f>IF('Tax Calculator'!B296="","",'Tax Calculator'!B296)</f>
        <v>B</v>
      </c>
      <c r="C296" s="29">
        <f t="shared" si="32"/>
        <v>-50000</v>
      </c>
      <c r="D296" s="29">
        <f t="shared" si="33"/>
        <v>0</v>
      </c>
      <c r="E296" s="29">
        <f t="shared" si="34"/>
        <v>0</v>
      </c>
      <c r="F296" s="29">
        <f t="shared" si="35"/>
        <v>0</v>
      </c>
      <c r="G296" s="29">
        <f t="shared" si="36"/>
        <v>0</v>
      </c>
      <c r="H296" s="29">
        <f t="shared" si="37"/>
        <v>0</v>
      </c>
      <c r="I296" s="17"/>
      <c r="J296" s="29">
        <f t="shared" si="38"/>
        <v>0</v>
      </c>
      <c r="K296" s="29">
        <f t="shared" si="39"/>
        <v>0</v>
      </c>
    </row>
    <row r="297" spans="1:11" ht="20.100000000000001" customHeight="1" x14ac:dyDescent="0.25">
      <c r="A297" s="29">
        <f>IF('Tax Calculator'!A297="","",'Tax Calculator'!A297)</f>
        <v>292</v>
      </c>
      <c r="B297" s="35" t="str">
        <f>IF('Tax Calculator'!B297="","",'Tax Calculator'!B297)</f>
        <v>C</v>
      </c>
      <c r="C297" s="29">
        <f t="shared" si="32"/>
        <v>-50000</v>
      </c>
      <c r="D297" s="29">
        <f t="shared" si="33"/>
        <v>0</v>
      </c>
      <c r="E297" s="29">
        <f t="shared" si="34"/>
        <v>0</v>
      </c>
      <c r="F297" s="29">
        <f t="shared" si="35"/>
        <v>0</v>
      </c>
      <c r="G297" s="29">
        <f t="shared" si="36"/>
        <v>0</v>
      </c>
      <c r="H297" s="29">
        <f t="shared" si="37"/>
        <v>0</v>
      </c>
      <c r="I297" s="17"/>
      <c r="J297" s="29">
        <f t="shared" si="38"/>
        <v>0</v>
      </c>
      <c r="K297" s="29">
        <f t="shared" si="39"/>
        <v>0</v>
      </c>
    </row>
    <row r="298" spans="1:11" ht="20.100000000000001" customHeight="1" x14ac:dyDescent="0.25">
      <c r="A298" s="29">
        <f>IF('Tax Calculator'!A298="","",'Tax Calculator'!A298)</f>
        <v>293</v>
      </c>
      <c r="B298" s="35" t="str">
        <f>IF('Tax Calculator'!B298="","",'Tax Calculator'!B298)</f>
        <v>D</v>
      </c>
      <c r="C298" s="29">
        <f t="shared" si="32"/>
        <v>-50000</v>
      </c>
      <c r="D298" s="29">
        <f t="shared" si="33"/>
        <v>0</v>
      </c>
      <c r="E298" s="29">
        <f t="shared" si="34"/>
        <v>0</v>
      </c>
      <c r="F298" s="29">
        <f t="shared" si="35"/>
        <v>0</v>
      </c>
      <c r="G298" s="29">
        <f t="shared" si="36"/>
        <v>0</v>
      </c>
      <c r="H298" s="29">
        <f t="shared" si="37"/>
        <v>0</v>
      </c>
      <c r="I298" s="17"/>
      <c r="J298" s="29">
        <f t="shared" si="38"/>
        <v>0</v>
      </c>
      <c r="K298" s="29">
        <f t="shared" si="39"/>
        <v>0</v>
      </c>
    </row>
    <row r="299" spans="1:11" ht="20.100000000000001" customHeight="1" x14ac:dyDescent="0.25">
      <c r="A299" s="29">
        <f>IF('Tax Calculator'!A299="","",'Tax Calculator'!A299)</f>
        <v>294</v>
      </c>
      <c r="B299" s="35" t="str">
        <f>IF('Tax Calculator'!B299="","",'Tax Calculator'!B299)</f>
        <v>E</v>
      </c>
      <c r="C299" s="29">
        <f t="shared" si="32"/>
        <v>-50000</v>
      </c>
      <c r="D299" s="29">
        <f t="shared" si="33"/>
        <v>0</v>
      </c>
      <c r="E299" s="29">
        <f t="shared" si="34"/>
        <v>0</v>
      </c>
      <c r="F299" s="29">
        <f t="shared" si="35"/>
        <v>0</v>
      </c>
      <c r="G299" s="29">
        <f t="shared" si="36"/>
        <v>0</v>
      </c>
      <c r="H299" s="29">
        <f t="shared" si="37"/>
        <v>0</v>
      </c>
      <c r="I299" s="17"/>
      <c r="J299" s="29">
        <f t="shared" si="38"/>
        <v>0</v>
      </c>
      <c r="K299" s="29">
        <f t="shared" si="39"/>
        <v>0</v>
      </c>
    </row>
    <row r="300" spans="1:11" ht="20.100000000000001" customHeight="1" x14ac:dyDescent="0.25">
      <c r="A300" s="29">
        <f>IF('Tax Calculator'!A300="","",'Tax Calculator'!A300)</f>
        <v>295</v>
      </c>
      <c r="B300" s="35" t="str">
        <f>IF('Tax Calculator'!B300="","",'Tax Calculator'!B300)</f>
        <v>F</v>
      </c>
      <c r="C300" s="29">
        <f t="shared" si="32"/>
        <v>-50000</v>
      </c>
      <c r="D300" s="29">
        <f t="shared" si="33"/>
        <v>0</v>
      </c>
      <c r="E300" s="29">
        <f t="shared" si="34"/>
        <v>0</v>
      </c>
      <c r="F300" s="29">
        <f t="shared" si="35"/>
        <v>0</v>
      </c>
      <c r="G300" s="29">
        <f t="shared" si="36"/>
        <v>0</v>
      </c>
      <c r="H300" s="29">
        <f t="shared" si="37"/>
        <v>0</v>
      </c>
      <c r="I300" s="17"/>
      <c r="J300" s="29">
        <f t="shared" si="38"/>
        <v>0</v>
      </c>
      <c r="K300" s="29">
        <f t="shared" si="39"/>
        <v>0</v>
      </c>
    </row>
    <row r="301" spans="1:11" ht="20.100000000000001" customHeight="1" x14ac:dyDescent="0.25">
      <c r="A301" s="29">
        <f>IF('Tax Calculator'!A301="","",'Tax Calculator'!A301)</f>
        <v>296</v>
      </c>
      <c r="B301" s="35" t="str">
        <f>IF('Tax Calculator'!B301="","",'Tax Calculator'!B301)</f>
        <v>G</v>
      </c>
      <c r="C301" s="29">
        <f t="shared" si="32"/>
        <v>-50000</v>
      </c>
      <c r="D301" s="29">
        <f t="shared" si="33"/>
        <v>0</v>
      </c>
      <c r="E301" s="29">
        <f t="shared" si="34"/>
        <v>0</v>
      </c>
      <c r="F301" s="29">
        <f t="shared" si="35"/>
        <v>0</v>
      </c>
      <c r="G301" s="29">
        <f t="shared" si="36"/>
        <v>0</v>
      </c>
      <c r="H301" s="29">
        <f t="shared" si="37"/>
        <v>0</v>
      </c>
      <c r="I301" s="17"/>
      <c r="J301" s="29">
        <f t="shared" si="38"/>
        <v>0</v>
      </c>
      <c r="K301" s="29">
        <f t="shared" si="39"/>
        <v>0</v>
      </c>
    </row>
    <row r="302" spans="1:11" ht="20.100000000000001" customHeight="1" x14ac:dyDescent="0.25">
      <c r="A302" s="29">
        <f>IF('Tax Calculator'!A302="","",'Tax Calculator'!A302)</f>
        <v>297</v>
      </c>
      <c r="B302" s="35" t="str">
        <f>IF('Tax Calculator'!B302="","",'Tax Calculator'!B302)</f>
        <v>H</v>
      </c>
      <c r="C302" s="29">
        <f t="shared" si="32"/>
        <v>-50000</v>
      </c>
      <c r="D302" s="29">
        <f t="shared" si="33"/>
        <v>0</v>
      </c>
      <c r="E302" s="29">
        <f t="shared" si="34"/>
        <v>0</v>
      </c>
      <c r="F302" s="29">
        <f t="shared" si="35"/>
        <v>0</v>
      </c>
      <c r="G302" s="29">
        <f t="shared" si="36"/>
        <v>0</v>
      </c>
      <c r="H302" s="29">
        <f t="shared" si="37"/>
        <v>0</v>
      </c>
      <c r="I302" s="17"/>
      <c r="J302" s="29">
        <f t="shared" si="38"/>
        <v>0</v>
      </c>
      <c r="K302" s="29">
        <f t="shared" si="39"/>
        <v>0</v>
      </c>
    </row>
    <row r="303" spans="1:11" ht="20.100000000000001" customHeight="1" x14ac:dyDescent="0.25">
      <c r="A303" s="29">
        <f>IF('Tax Calculator'!A303="","",'Tax Calculator'!A303)</f>
        <v>298</v>
      </c>
      <c r="B303" s="35" t="str">
        <f>IF('Tax Calculator'!B303="","",'Tax Calculator'!B303)</f>
        <v>I</v>
      </c>
      <c r="C303" s="29">
        <f t="shared" si="32"/>
        <v>-50000</v>
      </c>
      <c r="D303" s="29">
        <f t="shared" si="33"/>
        <v>0</v>
      </c>
      <c r="E303" s="29">
        <f t="shared" si="34"/>
        <v>0</v>
      </c>
      <c r="F303" s="29">
        <f t="shared" si="35"/>
        <v>0</v>
      </c>
      <c r="G303" s="29">
        <f t="shared" si="36"/>
        <v>0</v>
      </c>
      <c r="H303" s="29">
        <f t="shared" si="37"/>
        <v>0</v>
      </c>
      <c r="I303" s="17"/>
      <c r="J303" s="29">
        <f t="shared" si="38"/>
        <v>0</v>
      </c>
      <c r="K303" s="29">
        <f t="shared" si="39"/>
        <v>0</v>
      </c>
    </row>
    <row r="304" spans="1:11" ht="20.100000000000001" customHeight="1" x14ac:dyDescent="0.25">
      <c r="A304" s="29">
        <f>IF('Tax Calculator'!A304="","",'Tax Calculator'!A304)</f>
        <v>299</v>
      </c>
      <c r="B304" s="35" t="str">
        <f>IF('Tax Calculator'!B304="","",'Tax Calculator'!B304)</f>
        <v>J</v>
      </c>
      <c r="C304" s="29">
        <f t="shared" si="32"/>
        <v>-50000</v>
      </c>
      <c r="D304" s="29">
        <f t="shared" si="33"/>
        <v>0</v>
      </c>
      <c r="E304" s="29">
        <f t="shared" si="34"/>
        <v>0</v>
      </c>
      <c r="F304" s="29">
        <f t="shared" si="35"/>
        <v>0</v>
      </c>
      <c r="G304" s="29">
        <f t="shared" si="36"/>
        <v>0</v>
      </c>
      <c r="H304" s="29">
        <f t="shared" si="37"/>
        <v>0</v>
      </c>
      <c r="I304" s="17"/>
      <c r="J304" s="29">
        <f t="shared" si="38"/>
        <v>0</v>
      </c>
      <c r="K304" s="29">
        <f t="shared" si="39"/>
        <v>0</v>
      </c>
    </row>
    <row r="305" spans="1:11" ht="20.100000000000001" customHeight="1" x14ac:dyDescent="0.25">
      <c r="A305" s="29">
        <f>IF('Tax Calculator'!A305="","",'Tax Calculator'!A305)</f>
        <v>300</v>
      </c>
      <c r="B305" s="35" t="str">
        <f>IF('Tax Calculator'!B305="","",'Tax Calculator'!B305)</f>
        <v>K</v>
      </c>
      <c r="C305" s="29">
        <f t="shared" si="32"/>
        <v>-50000</v>
      </c>
      <c r="D305" s="29">
        <f t="shared" si="33"/>
        <v>0</v>
      </c>
      <c r="E305" s="29">
        <f t="shared" si="34"/>
        <v>0</v>
      </c>
      <c r="F305" s="29">
        <f t="shared" si="35"/>
        <v>0</v>
      </c>
      <c r="G305" s="29">
        <f t="shared" si="36"/>
        <v>0</v>
      </c>
      <c r="H305" s="29">
        <f t="shared" si="37"/>
        <v>0</v>
      </c>
      <c r="I305" s="17"/>
      <c r="J305" s="29">
        <f t="shared" si="38"/>
        <v>0</v>
      </c>
      <c r="K305" s="29">
        <f t="shared" si="39"/>
        <v>0</v>
      </c>
    </row>
    <row r="306" spans="1:11" ht="20.100000000000001" customHeight="1" x14ac:dyDescent="0.25">
      <c r="A306" s="29">
        <f>IF('Tax Calculator'!A306="","",'Tax Calculator'!A306)</f>
        <v>301</v>
      </c>
      <c r="B306" s="35" t="str">
        <f>IF('Tax Calculator'!B306="","",'Tax Calculator'!B306)</f>
        <v>L</v>
      </c>
      <c r="C306" s="29">
        <f t="shared" si="32"/>
        <v>-50000</v>
      </c>
      <c r="D306" s="29">
        <f t="shared" si="33"/>
        <v>0</v>
      </c>
      <c r="E306" s="29">
        <f t="shared" si="34"/>
        <v>0</v>
      </c>
      <c r="F306" s="29">
        <f t="shared" si="35"/>
        <v>0</v>
      </c>
      <c r="G306" s="29">
        <f t="shared" si="36"/>
        <v>0</v>
      </c>
      <c r="H306" s="29">
        <f t="shared" si="37"/>
        <v>0</v>
      </c>
      <c r="I306" s="17"/>
      <c r="J306" s="29">
        <f t="shared" si="38"/>
        <v>0</v>
      </c>
      <c r="K306" s="29">
        <f t="shared" si="39"/>
        <v>0</v>
      </c>
    </row>
    <row r="307" spans="1:11" ht="20.100000000000001" customHeight="1" x14ac:dyDescent="0.25">
      <c r="A307" s="29">
        <f>IF('Tax Calculator'!A307="","",'Tax Calculator'!A307)</f>
        <v>302</v>
      </c>
      <c r="B307" s="35" t="str">
        <f>IF('Tax Calculator'!B307="","",'Tax Calculator'!B307)</f>
        <v>M</v>
      </c>
      <c r="C307" s="29">
        <f t="shared" si="32"/>
        <v>-50000</v>
      </c>
      <c r="D307" s="29">
        <f t="shared" si="33"/>
        <v>0</v>
      </c>
      <c r="E307" s="29">
        <f t="shared" si="34"/>
        <v>0</v>
      </c>
      <c r="F307" s="29">
        <f t="shared" si="35"/>
        <v>0</v>
      </c>
      <c r="G307" s="29">
        <f t="shared" si="36"/>
        <v>0</v>
      </c>
      <c r="H307" s="29">
        <f t="shared" si="37"/>
        <v>0</v>
      </c>
      <c r="I307" s="17"/>
      <c r="J307" s="29">
        <f t="shared" si="38"/>
        <v>0</v>
      </c>
      <c r="K307" s="29">
        <f t="shared" si="39"/>
        <v>0</v>
      </c>
    </row>
    <row r="308" spans="1:11" ht="20.100000000000001" customHeight="1" x14ac:dyDescent="0.25">
      <c r="A308" s="29">
        <f>IF('Tax Calculator'!A308="","",'Tax Calculator'!A308)</f>
        <v>303</v>
      </c>
      <c r="B308" s="35" t="str">
        <f>IF('Tax Calculator'!B308="","",'Tax Calculator'!B308)</f>
        <v>N</v>
      </c>
      <c r="C308" s="29">
        <f t="shared" si="32"/>
        <v>-50000</v>
      </c>
      <c r="D308" s="29">
        <f t="shared" si="33"/>
        <v>0</v>
      </c>
      <c r="E308" s="29">
        <f t="shared" si="34"/>
        <v>0</v>
      </c>
      <c r="F308" s="29">
        <f t="shared" si="35"/>
        <v>0</v>
      </c>
      <c r="G308" s="29">
        <f t="shared" si="36"/>
        <v>0</v>
      </c>
      <c r="H308" s="29">
        <f t="shared" si="37"/>
        <v>0</v>
      </c>
      <c r="I308" s="17"/>
      <c r="J308" s="29">
        <f t="shared" si="38"/>
        <v>0</v>
      </c>
      <c r="K308" s="29">
        <f t="shared" si="39"/>
        <v>0</v>
      </c>
    </row>
    <row r="309" spans="1:11" ht="20.100000000000001" customHeight="1" x14ac:dyDescent="0.25">
      <c r="A309" s="29">
        <f>IF('Tax Calculator'!A309="","",'Tax Calculator'!A309)</f>
        <v>304</v>
      </c>
      <c r="B309" s="35" t="str">
        <f>IF('Tax Calculator'!B309="","",'Tax Calculator'!B309)</f>
        <v>O</v>
      </c>
      <c r="C309" s="29">
        <f t="shared" si="32"/>
        <v>-50000</v>
      </c>
      <c r="D309" s="29">
        <f t="shared" si="33"/>
        <v>0</v>
      </c>
      <c r="E309" s="29">
        <f t="shared" si="34"/>
        <v>0</v>
      </c>
      <c r="F309" s="29">
        <f t="shared" si="35"/>
        <v>0</v>
      </c>
      <c r="G309" s="29">
        <f t="shared" si="36"/>
        <v>0</v>
      </c>
      <c r="H309" s="29">
        <f t="shared" si="37"/>
        <v>0</v>
      </c>
      <c r="I309" s="17"/>
      <c r="J309" s="29">
        <f t="shared" si="38"/>
        <v>0</v>
      </c>
      <c r="K309" s="29">
        <f t="shared" si="39"/>
        <v>0</v>
      </c>
    </row>
    <row r="310" spans="1:11" ht="20.100000000000001" customHeight="1" x14ac:dyDescent="0.25">
      <c r="A310" s="29">
        <f>IF('Tax Calculator'!A310="","",'Tax Calculator'!A310)</f>
        <v>305</v>
      </c>
      <c r="B310" s="35" t="str">
        <f>IF('Tax Calculator'!B310="","",'Tax Calculator'!B310)</f>
        <v>P</v>
      </c>
      <c r="C310" s="29">
        <f t="shared" si="32"/>
        <v>-50000</v>
      </c>
      <c r="D310" s="29">
        <f t="shared" si="33"/>
        <v>0</v>
      </c>
      <c r="E310" s="29">
        <f t="shared" si="34"/>
        <v>0</v>
      </c>
      <c r="F310" s="29">
        <f t="shared" si="35"/>
        <v>0</v>
      </c>
      <c r="G310" s="29">
        <f t="shared" si="36"/>
        <v>0</v>
      </c>
      <c r="H310" s="29">
        <f t="shared" si="37"/>
        <v>0</v>
      </c>
      <c r="I310" s="17"/>
      <c r="J310" s="29">
        <f t="shared" si="38"/>
        <v>0</v>
      </c>
      <c r="K310" s="29">
        <f t="shared" si="39"/>
        <v>0</v>
      </c>
    </row>
    <row r="311" spans="1:11" ht="20.100000000000001" customHeight="1" x14ac:dyDescent="0.25">
      <c r="A311" s="29">
        <f>IF('Tax Calculator'!A311="","",'Tax Calculator'!A311)</f>
        <v>306</v>
      </c>
      <c r="B311" s="35" t="str">
        <f>IF('Tax Calculator'!B311="","",'Tax Calculator'!B311)</f>
        <v>Q</v>
      </c>
      <c r="C311" s="29">
        <f t="shared" si="32"/>
        <v>-50000</v>
      </c>
      <c r="D311" s="29">
        <f t="shared" si="33"/>
        <v>0</v>
      </c>
      <c r="E311" s="29">
        <f t="shared" si="34"/>
        <v>0</v>
      </c>
      <c r="F311" s="29">
        <f t="shared" si="35"/>
        <v>0</v>
      </c>
      <c r="G311" s="29">
        <f t="shared" si="36"/>
        <v>0</v>
      </c>
      <c r="H311" s="29">
        <f t="shared" si="37"/>
        <v>0</v>
      </c>
      <c r="I311" s="17"/>
      <c r="J311" s="29">
        <f t="shared" si="38"/>
        <v>0</v>
      </c>
      <c r="K311" s="29">
        <f t="shared" si="39"/>
        <v>0</v>
      </c>
    </row>
    <row r="312" spans="1:11" ht="20.100000000000001" customHeight="1" x14ac:dyDescent="0.25">
      <c r="A312" s="29">
        <f>IF('Tax Calculator'!A312="","",'Tax Calculator'!A312)</f>
        <v>307</v>
      </c>
      <c r="B312" s="35" t="str">
        <f>IF('Tax Calculator'!B312="","",'Tax Calculator'!B312)</f>
        <v>R</v>
      </c>
      <c r="C312" s="29">
        <f t="shared" si="32"/>
        <v>-50000</v>
      </c>
      <c r="D312" s="29">
        <f t="shared" si="33"/>
        <v>0</v>
      </c>
      <c r="E312" s="29">
        <f t="shared" si="34"/>
        <v>0</v>
      </c>
      <c r="F312" s="29">
        <f t="shared" si="35"/>
        <v>0</v>
      </c>
      <c r="G312" s="29">
        <f t="shared" si="36"/>
        <v>0</v>
      </c>
      <c r="H312" s="29">
        <f t="shared" si="37"/>
        <v>0</v>
      </c>
      <c r="I312" s="17"/>
      <c r="J312" s="29">
        <f t="shared" si="38"/>
        <v>0</v>
      </c>
      <c r="K312" s="29">
        <f t="shared" si="39"/>
        <v>0</v>
      </c>
    </row>
    <row r="313" spans="1:11" ht="20.100000000000001" customHeight="1" x14ac:dyDescent="0.25">
      <c r="A313" s="29">
        <f>IF('Tax Calculator'!A313="","",'Tax Calculator'!A313)</f>
        <v>308</v>
      </c>
      <c r="B313" s="35" t="str">
        <f>IF('Tax Calculator'!B313="","",'Tax Calculator'!B313)</f>
        <v>S</v>
      </c>
      <c r="C313" s="29">
        <f t="shared" si="32"/>
        <v>-50000</v>
      </c>
      <c r="D313" s="29">
        <f t="shared" si="33"/>
        <v>0</v>
      </c>
      <c r="E313" s="29">
        <f t="shared" si="34"/>
        <v>0</v>
      </c>
      <c r="F313" s="29">
        <f t="shared" si="35"/>
        <v>0</v>
      </c>
      <c r="G313" s="29">
        <f t="shared" si="36"/>
        <v>0</v>
      </c>
      <c r="H313" s="29">
        <f t="shared" si="37"/>
        <v>0</v>
      </c>
      <c r="I313" s="17"/>
      <c r="J313" s="29">
        <f t="shared" si="38"/>
        <v>0</v>
      </c>
      <c r="K313" s="29">
        <f t="shared" si="39"/>
        <v>0</v>
      </c>
    </row>
    <row r="314" spans="1:11" ht="20.100000000000001" customHeight="1" x14ac:dyDescent="0.25">
      <c r="A314" s="29">
        <f>IF('Tax Calculator'!A314="","",'Tax Calculator'!A314)</f>
        <v>309</v>
      </c>
      <c r="B314" s="35" t="str">
        <f>IF('Tax Calculator'!B314="","",'Tax Calculator'!B314)</f>
        <v>T</v>
      </c>
      <c r="C314" s="29">
        <f t="shared" si="32"/>
        <v>-50000</v>
      </c>
      <c r="D314" s="29">
        <f t="shared" si="33"/>
        <v>0</v>
      </c>
      <c r="E314" s="29">
        <f t="shared" si="34"/>
        <v>0</v>
      </c>
      <c r="F314" s="29">
        <f t="shared" si="35"/>
        <v>0</v>
      </c>
      <c r="G314" s="29">
        <f t="shared" si="36"/>
        <v>0</v>
      </c>
      <c r="H314" s="29">
        <f t="shared" si="37"/>
        <v>0</v>
      </c>
      <c r="I314" s="17"/>
      <c r="J314" s="29">
        <f t="shared" si="38"/>
        <v>0</v>
      </c>
      <c r="K314" s="29">
        <f t="shared" si="39"/>
        <v>0</v>
      </c>
    </row>
    <row r="315" spans="1:11" ht="20.100000000000001" customHeight="1" x14ac:dyDescent="0.25">
      <c r="A315" s="29">
        <f>IF('Tax Calculator'!A315="","",'Tax Calculator'!A315)</f>
        <v>310</v>
      </c>
      <c r="B315" s="35" t="str">
        <f>IF('Tax Calculator'!B315="","",'Tax Calculator'!B315)</f>
        <v>U</v>
      </c>
      <c r="C315" s="29">
        <f t="shared" si="32"/>
        <v>-50000</v>
      </c>
      <c r="D315" s="29">
        <f t="shared" si="33"/>
        <v>0</v>
      </c>
      <c r="E315" s="29">
        <f t="shared" si="34"/>
        <v>0</v>
      </c>
      <c r="F315" s="29">
        <f t="shared" si="35"/>
        <v>0</v>
      </c>
      <c r="G315" s="29">
        <f t="shared" si="36"/>
        <v>0</v>
      </c>
      <c r="H315" s="29">
        <f t="shared" si="37"/>
        <v>0</v>
      </c>
      <c r="I315" s="17"/>
      <c r="J315" s="29">
        <f t="shared" si="38"/>
        <v>0</v>
      </c>
      <c r="K315" s="29">
        <f t="shared" si="39"/>
        <v>0</v>
      </c>
    </row>
    <row r="316" spans="1:11" ht="20.100000000000001" customHeight="1" x14ac:dyDescent="0.25">
      <c r="A316" s="29">
        <f>IF('Tax Calculator'!A316="","",'Tax Calculator'!A316)</f>
        <v>311</v>
      </c>
      <c r="B316" s="35" t="str">
        <f>IF('Tax Calculator'!B316="","",'Tax Calculator'!B316)</f>
        <v>V</v>
      </c>
      <c r="C316" s="29">
        <f t="shared" si="32"/>
        <v>-50000</v>
      </c>
      <c r="D316" s="29">
        <f t="shared" si="33"/>
        <v>0</v>
      </c>
      <c r="E316" s="29">
        <f t="shared" si="34"/>
        <v>0</v>
      </c>
      <c r="F316" s="29">
        <f t="shared" si="35"/>
        <v>0</v>
      </c>
      <c r="G316" s="29">
        <f t="shared" si="36"/>
        <v>0</v>
      </c>
      <c r="H316" s="29">
        <f t="shared" si="37"/>
        <v>0</v>
      </c>
      <c r="I316" s="17"/>
      <c r="J316" s="29">
        <f t="shared" si="38"/>
        <v>0</v>
      </c>
      <c r="K316" s="29">
        <f t="shared" si="39"/>
        <v>0</v>
      </c>
    </row>
    <row r="317" spans="1:11" ht="20.100000000000001" customHeight="1" x14ac:dyDescent="0.25">
      <c r="A317" s="29">
        <f>IF('Tax Calculator'!A317="","",'Tax Calculator'!A317)</f>
        <v>312</v>
      </c>
      <c r="B317" s="35" t="str">
        <f>IF('Tax Calculator'!B317="","",'Tax Calculator'!B317)</f>
        <v>W</v>
      </c>
      <c r="C317" s="29">
        <f t="shared" si="32"/>
        <v>-50000</v>
      </c>
      <c r="D317" s="29">
        <f t="shared" si="33"/>
        <v>0</v>
      </c>
      <c r="E317" s="29">
        <f t="shared" si="34"/>
        <v>0</v>
      </c>
      <c r="F317" s="29">
        <f t="shared" si="35"/>
        <v>0</v>
      </c>
      <c r="G317" s="29">
        <f t="shared" si="36"/>
        <v>0</v>
      </c>
      <c r="H317" s="29">
        <f t="shared" si="37"/>
        <v>0</v>
      </c>
      <c r="I317" s="17"/>
      <c r="J317" s="29">
        <f t="shared" si="38"/>
        <v>0</v>
      </c>
      <c r="K317" s="29">
        <f t="shared" si="39"/>
        <v>0</v>
      </c>
    </row>
    <row r="318" spans="1:11" ht="20.100000000000001" customHeight="1" x14ac:dyDescent="0.25">
      <c r="A318" s="29">
        <f>IF('Tax Calculator'!A318="","",'Tax Calculator'!A318)</f>
        <v>313</v>
      </c>
      <c r="B318" s="35" t="str">
        <f>IF('Tax Calculator'!B318="","",'Tax Calculator'!B318)</f>
        <v>X</v>
      </c>
      <c r="C318" s="29">
        <f t="shared" si="32"/>
        <v>-50000</v>
      </c>
      <c r="D318" s="29">
        <f t="shared" si="33"/>
        <v>0</v>
      </c>
      <c r="E318" s="29">
        <f t="shared" si="34"/>
        <v>0</v>
      </c>
      <c r="F318" s="29">
        <f t="shared" si="35"/>
        <v>0</v>
      </c>
      <c r="G318" s="29">
        <f t="shared" si="36"/>
        <v>0</v>
      </c>
      <c r="H318" s="29">
        <f t="shared" si="37"/>
        <v>0</v>
      </c>
      <c r="I318" s="17"/>
      <c r="J318" s="29">
        <f t="shared" si="38"/>
        <v>0</v>
      </c>
      <c r="K318" s="29">
        <f t="shared" si="39"/>
        <v>0</v>
      </c>
    </row>
    <row r="319" spans="1:11" ht="20.100000000000001" customHeight="1" x14ac:dyDescent="0.25">
      <c r="A319" s="29">
        <f>IF('Tax Calculator'!A319="","",'Tax Calculator'!A319)</f>
        <v>314</v>
      </c>
      <c r="B319" s="35" t="str">
        <f>IF('Tax Calculator'!B319="","",'Tax Calculator'!B319)</f>
        <v>Y</v>
      </c>
      <c r="C319" s="29">
        <f t="shared" si="32"/>
        <v>-50000</v>
      </c>
      <c r="D319" s="29">
        <f t="shared" si="33"/>
        <v>0</v>
      </c>
      <c r="E319" s="29">
        <f t="shared" si="34"/>
        <v>0</v>
      </c>
      <c r="F319" s="29">
        <f t="shared" si="35"/>
        <v>0</v>
      </c>
      <c r="G319" s="29">
        <f t="shared" si="36"/>
        <v>0</v>
      </c>
      <c r="H319" s="29">
        <f t="shared" si="37"/>
        <v>0</v>
      </c>
      <c r="I319" s="17"/>
      <c r="J319" s="29">
        <f t="shared" si="38"/>
        <v>0</v>
      </c>
      <c r="K319" s="29">
        <f t="shared" si="39"/>
        <v>0</v>
      </c>
    </row>
    <row r="320" spans="1:11" ht="20.100000000000001" customHeight="1" x14ac:dyDescent="0.25">
      <c r="A320" s="29">
        <f>IF('Tax Calculator'!A320="","",'Tax Calculator'!A320)</f>
        <v>315</v>
      </c>
      <c r="B320" s="35" t="str">
        <f>IF('Tax Calculator'!B320="","",'Tax Calculator'!B320)</f>
        <v>Z</v>
      </c>
      <c r="C320" s="29">
        <f t="shared" si="32"/>
        <v>-50000</v>
      </c>
      <c r="D320" s="29">
        <f t="shared" si="33"/>
        <v>0</v>
      </c>
      <c r="E320" s="29">
        <f t="shared" si="34"/>
        <v>0</v>
      </c>
      <c r="F320" s="29">
        <f t="shared" si="35"/>
        <v>0</v>
      </c>
      <c r="G320" s="29">
        <f t="shared" si="36"/>
        <v>0</v>
      </c>
      <c r="H320" s="29">
        <f t="shared" si="37"/>
        <v>0</v>
      </c>
      <c r="I320" s="17"/>
      <c r="J320" s="29">
        <f t="shared" si="38"/>
        <v>0</v>
      </c>
      <c r="K320" s="29">
        <f t="shared" si="39"/>
        <v>0</v>
      </c>
    </row>
    <row r="321" spans="1:11" ht="20.100000000000001" customHeight="1" x14ac:dyDescent="0.25">
      <c r="A321" s="29">
        <f>IF('Tax Calculator'!A321="","",'Tax Calculator'!A321)</f>
        <v>316</v>
      </c>
      <c r="B321" s="35" t="str">
        <f>IF('Tax Calculator'!B321="","",'Tax Calculator'!B321)</f>
        <v>A</v>
      </c>
      <c r="C321" s="29">
        <f t="shared" si="32"/>
        <v>-50000</v>
      </c>
      <c r="D321" s="29">
        <f t="shared" si="33"/>
        <v>0</v>
      </c>
      <c r="E321" s="29">
        <f t="shared" si="34"/>
        <v>0</v>
      </c>
      <c r="F321" s="29">
        <f t="shared" si="35"/>
        <v>0</v>
      </c>
      <c r="G321" s="29">
        <f t="shared" si="36"/>
        <v>0</v>
      </c>
      <c r="H321" s="29">
        <f t="shared" si="37"/>
        <v>0</v>
      </c>
      <c r="I321" s="17"/>
      <c r="J321" s="29">
        <f t="shared" si="38"/>
        <v>0</v>
      </c>
      <c r="K321" s="29">
        <f t="shared" si="39"/>
        <v>0</v>
      </c>
    </row>
  </sheetData>
  <sheetProtection password="CCE4" sheet="1" objects="1" scenarios="1" selectLockedCells="1"/>
  <mergeCells count="9">
    <mergeCell ref="A1:K1"/>
    <mergeCell ref="A2:K2"/>
    <mergeCell ref="C4:D4"/>
    <mergeCell ref="E4:F4"/>
    <mergeCell ref="G4:H4"/>
    <mergeCell ref="J4:K4"/>
    <mergeCell ref="A4:A5"/>
    <mergeCell ref="B4:B5"/>
    <mergeCell ref="I4:I5"/>
  </mergeCells>
  <pageMargins left="0.19685039370078741" right="0.19685039370078741" top="0.19685039370078741" bottom="0.19685039370078741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zoomScale="115" zoomScaleNormal="115" workbookViewId="0">
      <selection activeCell="C4" sqref="C4:F4"/>
    </sheetView>
  </sheetViews>
  <sheetFormatPr defaultColWidth="0" defaultRowHeight="15" zeroHeight="1" x14ac:dyDescent="0.25"/>
  <cols>
    <col min="1" max="1" width="15.140625" style="6" customWidth="1"/>
    <col min="2" max="2" width="13.5703125" style="6" customWidth="1"/>
    <col min="3" max="3" width="14" style="6" customWidth="1"/>
    <col min="4" max="4" width="15.85546875" style="6" customWidth="1"/>
    <col min="5" max="5" width="13.5703125" style="6" customWidth="1"/>
    <col min="6" max="6" width="14.7109375" style="6" customWidth="1"/>
    <col min="7" max="16384" width="9.140625" style="6" hidden="1"/>
  </cols>
  <sheetData>
    <row r="1" spans="1:6" ht="28.5" customHeight="1" x14ac:dyDescent="0.25">
      <c r="A1" s="53" t="str">
        <f>Master!A1</f>
        <v>Government Senior Secondary School, Deogarh (Rajsamand)</v>
      </c>
      <c r="B1" s="53"/>
      <c r="C1" s="53"/>
      <c r="D1" s="53"/>
      <c r="E1" s="53"/>
      <c r="F1" s="53"/>
    </row>
    <row r="2" spans="1:6" ht="29.25" customHeight="1" x14ac:dyDescent="0.25">
      <c r="A2" s="63" t="str">
        <f>Master!A2&amp;" "&amp;"Individual"</f>
        <v>Estimated Tax Calculation Individual</v>
      </c>
      <c r="B2" s="63"/>
      <c r="C2" s="63"/>
      <c r="D2" s="63"/>
      <c r="E2" s="63"/>
      <c r="F2" s="63"/>
    </row>
    <row r="3" spans="1:6" x14ac:dyDescent="0.25"/>
    <row r="4" spans="1:6" ht="39.75" customHeight="1" x14ac:dyDescent="0.25">
      <c r="A4" s="60" t="s">
        <v>10</v>
      </c>
      <c r="B4" s="60"/>
      <c r="C4" s="61" t="s">
        <v>61</v>
      </c>
      <c r="D4" s="61"/>
      <c r="E4" s="61"/>
      <c r="F4" s="61"/>
    </row>
    <row r="5" spans="1:6" x14ac:dyDescent="0.25"/>
    <row r="6" spans="1:6" s="27" customFormat="1" ht="45" x14ac:dyDescent="0.25">
      <c r="A6" s="33" t="s">
        <v>81</v>
      </c>
      <c r="B6" s="33" t="s">
        <v>2</v>
      </c>
      <c r="C6" s="33" t="s">
        <v>3</v>
      </c>
      <c r="D6" s="33" t="s">
        <v>110</v>
      </c>
      <c r="E6" s="33" t="s">
        <v>82</v>
      </c>
      <c r="F6" s="33" t="s">
        <v>83</v>
      </c>
    </row>
    <row r="7" spans="1:6" ht="50.1" customHeight="1" x14ac:dyDescent="0.25">
      <c r="A7" s="3" t="s">
        <v>80</v>
      </c>
      <c r="B7" s="3">
        <f>IFERROR(VLOOKUP($C$4,Tax_Data,12,0),"NoData")</f>
        <v>715460</v>
      </c>
      <c r="C7" s="3">
        <f>IFERROR(VLOOKUP($C$4,Tax_Data,19,0),"NoData")</f>
        <v>57816</v>
      </c>
      <c r="D7" s="3">
        <f>ROUNDUP(C7/10,-2)</f>
        <v>5800</v>
      </c>
      <c r="E7" s="3">
        <f>IFERROR(VLOOKUP($C$4,Summary_tax,8,0),"")</f>
        <v>500</v>
      </c>
      <c r="F7" s="3">
        <f>C7-E7</f>
        <v>57316</v>
      </c>
    </row>
    <row r="8" spans="1:6" ht="50.1" customHeight="1" x14ac:dyDescent="0.25">
      <c r="A8" s="4" t="s">
        <v>79</v>
      </c>
      <c r="B8" s="3">
        <f>IFERROR(VLOOKUP($C$4,Tax_Data,22,0),"NoData")</f>
        <v>765460</v>
      </c>
      <c r="C8" s="3">
        <f>IFERROR(VLOOKUP($C$4,Tax_Data,33,0),"NoData")</f>
        <v>41412</v>
      </c>
      <c r="D8" s="3">
        <f>ROUNDUP(C8/10,-2)</f>
        <v>4200</v>
      </c>
      <c r="E8" s="3">
        <f>IFERROR(VLOOKUP($C$4,Summary_tax,8,0),"")</f>
        <v>500</v>
      </c>
      <c r="F8" s="3">
        <f>C8-E8</f>
        <v>40912</v>
      </c>
    </row>
    <row r="9" spans="1:6" x14ac:dyDescent="0.25"/>
    <row r="10" spans="1:6" ht="30.75" customHeight="1" x14ac:dyDescent="0.25">
      <c r="A10" s="62" t="str">
        <f>IF(AND(C7=0,C8=0),"Lucky No Need to deposite Tax as per Both Tax Scheme",IF(C8=0,"Lucky No Need to deposite Tax as per New Tax Scheme",IF(C7=0,"Lucky No Need to deposite Tax as per Old Tax Scheme",IF(C7&gt;C8,"New Regime is Best for You","Old Regime is Best for You"))))</f>
        <v>New Regime is Best for You</v>
      </c>
      <c r="B10" s="62"/>
      <c r="C10" s="62"/>
      <c r="D10" s="62"/>
      <c r="E10" s="62"/>
      <c r="F10" s="62"/>
    </row>
  </sheetData>
  <sheetProtection password="CCE4" sheet="1" objects="1" scenarios="1" selectLockedCells="1"/>
  <mergeCells count="5">
    <mergeCell ref="A4:B4"/>
    <mergeCell ref="C4:F4"/>
    <mergeCell ref="A10:F10"/>
    <mergeCell ref="A1:F1"/>
    <mergeCell ref="A2:F2"/>
  </mergeCells>
  <dataValidations count="1">
    <dataValidation type="list" allowBlank="1" showInputMessage="1" showErrorMessage="1" sqref="C4:F4">
      <formula1>Name_Employee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Intro</vt:lpstr>
      <vt:lpstr>Master</vt:lpstr>
      <vt:lpstr>Tax Calculator</vt:lpstr>
      <vt:lpstr>Summary All Staff</vt:lpstr>
      <vt:lpstr>Summary Individual</vt:lpstr>
      <vt:lpstr>Name_Employee</vt:lpstr>
      <vt:lpstr>Post</vt:lpstr>
      <vt:lpstr>Summary_tax</vt:lpstr>
      <vt:lpstr>Tax_Data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2020-12-10T15:11:57Z</dcterms:created>
  <dcterms:modified xsi:type="dcterms:W3CDTF">2021-07-16T15:58:36Z</dcterms:modified>
</cp:coreProperties>
</file>